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83" documentId="13_ncr:1_{F6CB121F-512D-4AA6-A0C1-0FB36C537598}" xr6:coauthVersionLast="47" xr6:coauthVersionMax="47" xr10:uidLastSave="{3E2D7282-B38D-4630-999B-D882A5113DF8}"/>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<sst xmlns="http://schemas.openxmlformats.org/spreadsheetml/2006/main" count="180297" uniqueCount="39134">
  <si>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</si>
  <si>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</si>
  <si>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</si>
  <si>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</si>
  <si>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</si>
  <si>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</si>
  <si>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</si>
  <si>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</si>
  <si>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</si>
  <si>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</si>
  <si>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</si>
  <si>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</si>
  <si>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</si>
  <si>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</si>
  <si>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</si>
  <si>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</si>
  <si>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</si>
  <si>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</si>
  <si>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</si>
  <si>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</si>
  <si>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</si>
  <si>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</si>
  <si>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</si>
  <si>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</si>
  <si>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</si>
  <si>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</si>
  <si>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</si>
  <si>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</si>
  <si>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</si>
  <si>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</si>
  <si>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</si>
  <si>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</si>
  <si>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</si>
  <si>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</si>
  <si>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</si>
  <si>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</si>
  <si>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</si>
  <si>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</si>
  <si>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</si>
  <si>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</si>
  <si>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</si>
  <si>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</si>
  <si>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</si>
  <si>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</si>
  <si>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</si>
  <si>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</si>
  <si>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</si>
  <si>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</si>
  <si>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</si>
  <si>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</si>
  <si>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</si>
  <si>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</si>
  <si>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</si>
  <si>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</si>
  <si>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</si>
  <si>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</si>
  <si>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</si>
  <si>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</si>
  <si>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</si>
  <si>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</si>
  <si>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</si>
  <si>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</si>
  <si>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</si>
  <si>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</si>
  <si>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</si>
  <si>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</si>
  <si>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</si>
  <si>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</si>
  <si>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</si>
  <si>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</si>
  <si>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</si>
  <si>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</si>
  <si>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</si>
  <si>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</si>
  <si>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</si>
  <si>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</si>
  <si>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</si>
  <si>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</si>
  <si>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</si>
  <si>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</si>
  <si>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</si>
  <si>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</si>
  <si>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</si>
  <si>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</si>
  <si>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</si>
  <si>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</si>
  <si>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</si>
  <si>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</si>
  <si>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</si>
  <si>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</si>
  <si>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</si>
  <si>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</si>
  <si>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</si>
  <si>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</si>
  <si>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</si>
  <si>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</si>
  <si>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</si>
  <si>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</si>
  <si>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</si>
  <si>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</si>
  <si>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</si>
  <si>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</si>
  <si>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</si>
  <si>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</si>
  <si>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</si>
  <si>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</si>
  <si>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</si>
  <si>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</si>
  <si>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</si>
  <si>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</si>
  <si>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</si>
  <si>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</si>
  <si>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</si>
  <si>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</si>
  <si>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</si>
  <si>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</si>
  <si>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</si>
  <si>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</si>
  <si>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</si>
  <si>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</si>
  <si>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</si>
  <si>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</si>
  <si>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</si>
  <si>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</si>
  <si>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</si>
  <si>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</si>
  <si>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</si>
  <si>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</si>
  <si>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</si>
  <si>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</si>
  <si>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</si>
  <si>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</si>
  <si>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</si>
  <si>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</si>
  <si>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</si>
  <si>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</si>
  <si>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</si>
  <si>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</si>
  <si>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</si>
  <si>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</si>
  <si>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</si>
  <si>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</si>
  <si>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</si>
  <si>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</si>
  <si>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</si>
  <si>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</si>
  <si>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</si>
  <si>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</si>
  <si>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</si>
  <si>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</si>
  <si>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</si>
  <si>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</si>
  <si>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</si>
  <si>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</si>
  <si>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</si>
  <si>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</si>
  <si>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</si>
  <si>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</si>
  <si>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</si>
  <si>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</si>
  <si>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</si>
  <si>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</si>
  <si>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</si>
  <si>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</si>
  <si>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</si>
  <si>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</si>
  <si>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</si>
  <si>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</si>
  <si>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</si>
  <si>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</si>
  <si>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</si>
  <si>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</si>
  <si>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</si>
  <si>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</si>
  <si>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</si>
  <si>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</si>
  <si>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</si>
  <si>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</si>
  <si>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</si>
  <si>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</si>
  <si>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</si>
  <si>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</si>
  <si>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</si>
  <si>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</si>
  <si>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</si>
  <si>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</si>
  <si>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</si>
  <si>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</si>
  <si>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</si>
  <si>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</si>
  <si>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</si>
  <si>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</si>
  <si>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</si>
  <si>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</si>
  <si>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</si>
  <si>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</si>
  <si>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</si>
  <si>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</si>
  <si>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</si>
  <si>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</si>
  <si>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</si>
  <si>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</si>
  <si>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</si>
  <si>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</si>
  <si>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</si>
  <si>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</si>
  <si>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</si>
  <si>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</si>
  <si>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</si>
  <si>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</si>
  <si>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</si>
  <si>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</si>
  <si>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</si>
  <si>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</si>
  <si>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</si>
  <si>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</si>
  <si>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</si>
  <si>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</si>
  <si>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</si>
  <si>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</si>
  <si>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</si>
  <si>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</si>
  <si>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</si>
  <si>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</si>
  <si>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</si>
  <si>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</si>
  <si>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</si>
  <si>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</si>
  <si>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</si>
  <si>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</si>
  <si>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</si>
  <si>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</si>
  <si>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</si>
  <si>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</si>
  <si>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</si>
  <si>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</si>
  <si>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</si>
  <si>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</si>
  <si>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</si>
  <si>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</si>
  <si>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</si>
  <si>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</si>
  <si>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</si>
  <si>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</si>
  <si>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</si>
  <si>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</si>
  <si>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</si>
  <si>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</si>
  <si>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</si>
  <si>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</si>
  <si>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</si>
  <si>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</si>
  <si>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</si>
  <si>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</si>
  <si>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</si>
  <si>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</si>
  <si>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</si>
  <si>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</si>
  <si>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</si>
  <si>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</si>
  <si>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</si>
  <si>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</si>
  <si>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</si>
  <si>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</si>
  <si>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</si>
  <si>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</si>
  <si>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</si>
  <si>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</si>
  <si>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</si>
  <si>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</si>
  <si>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</si>
  <si>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</si>
  <si>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</si>
  <si>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</si>
  <si>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</si>
  <si>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</si>
  <si>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</si>
  <si>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</si>
  <si>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</si>
  <si>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</si>
  <si>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</si>
  <si>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</si>
  <si>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</si>
  <si>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</si>
  <si>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</si>
  <si>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</si>
  <si>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</si>
  <si>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</si>
  <si>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</si>
  <si>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</si>
  <si>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</si>
  <si>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</si>
  <si>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</si>
  <si>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</si>
  <si>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</si>
  <si>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</si>
  <si>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</si>
  <si>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</si>
  <si>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</si>
  <si>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</si>
  <si>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</si>
  <si>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</si>
  <si>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</si>
  <si>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</si>
  <si>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</si>
  <si>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</si>
  <si>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</si>
  <si>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</si>
  <si>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</si>
  <si>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</si>
  <si>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</si>
  <si>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</si>
  <si>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</si>
  <si>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</si>
  <si>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</si>
  <si>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</si>
  <si>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</si>
  <si>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</si>
  <si>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</si>
  <si>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</si>
  <si>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</si>
  <si>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</si>
  <si>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</si>
  <si>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</si>
  <si>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</si>
  <si>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</si>
  <si>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</si>
  <si>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</si>
  <si>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</si>
  <si>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</si>
  <si>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</si>
  <si>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</si>
  <si>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</si>
  <si>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</si>
  <si>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</si>
  <si>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</si>
  <si>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</si>
  <si>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</si>
  <si>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</si>
  <si>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</si>
  <si>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</si>
  <si>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</si>
  <si>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</si>
  <si>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</si>
  <si>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</si>
  <si>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</si>
  <si>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</si>
  <si>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</si>
  <si>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</si>
  <si>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</si>
  <si>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</si>
  <si>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</si>
  <si>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</si>
  <si>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</si>
  <si>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</si>
  <si>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</si>
  <si>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</si>
  <si>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</si>
  <si>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</si>
  <si>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</si>
  <si>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</si>
  <si>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</si>
  <si>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</si>
  <si>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</si>
  <si>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</si>
  <si>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</si>
  <si>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</si>
  <si>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</si>
  <si>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</si>
  <si>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</si>
  <si>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</si>
  <si>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</si>
  <si>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</si>
  <si>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</si>
  <si>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</si>
  <si>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</si>
  <si>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</si>
  <si>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</si>
  <si>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</si>
  <si>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</si>
  <si>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</si>
  <si>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</si>
  <si>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</si>
  <si>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</si>
  <si>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</si>
  <si>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</si>
  <si>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</si>
  <si>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</si>
  <si>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</si>
  <si>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</si>
  <si>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</si>
  <si>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</si>
  <si>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</si>
  <si>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</si>
  <si>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</si>
  <si>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</si>
  <si>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</si>
  <si>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</si>
  <si>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</si>
  <si>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</si>
  <si>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</si>
  <si>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</si>
  <si>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</si>
  <si>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</si>
  <si>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</si>
  <si>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</si>
  <si>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</si>
  <si>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</si>
  <si>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</si>
  <si>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</si>
  <si>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</si>
  <si>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</si>
  <si>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</si>
  <si>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</si>
  <si>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</si>
  <si>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</si>
  <si>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</si>
  <si>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</si>
  <si>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</si>
  <si>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</si>
  <si>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</si>
  <si>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</si>
  <si>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</si>
  <si>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</si>
  <si>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</si>
  <si>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</si>
  <si>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</si>
  <si>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</si>
  <si>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</si>
  <si>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</si>
  <si>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</si>
  <si>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</si>
  <si>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</si>
  <si>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</si>
  <si>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</si>
  <si>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</si>
  <si>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</si>
  <si>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</si>
  <si>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</si>
  <si>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</si>
  <si>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</si>
  <si>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</si>
  <si>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</si>
  <si>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</si>
  <si>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</si>
  <si>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</si>
  <si>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</si>
  <si>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</si>
  <si>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</si>
  <si>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</si>
  <si>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</si>
  <si>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</si>
  <si>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</si>
  <si>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</si>
  <si>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</si>
  <si>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</si>
  <si>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</si>
  <si>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</si>
  <si>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</si>
  <si>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</si>
  <si>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</si>
  <si>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</si>
  <si>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</si>
  <si>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</si>
  <si>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</si>
  <si>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</si>
  <si>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</si>
  <si>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</si>
  <si>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</si>
  <si>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</si>
  <si>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</si>
  <si>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</si>
  <si>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</si>
  <si>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</si>
  <si>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</si>
  <si>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</si>
  <si>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</si>
  <si>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</si>
  <si>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</si>
  <si>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</si>
  <si>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</si>
  <si>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</si>
  <si>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</si>
  <si>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</si>
  <si>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</si>
  <si>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</si>
  <si>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</si>
  <si>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</si>
  <si>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</si>
  <si>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</si>
  <si>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</si>
  <si>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</si>
  <si>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</si>
  <si>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</si>
  <si>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</si>
  <si>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</si>
  <si>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</si>
  <si>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</si>
  <si>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</si>
  <si>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</si>
  <si>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</si>
  <si>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</si>
  <si>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</si>
  <si>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</si>
  <si>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</si>
  <si>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</si>
  <si>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</si>
  <si>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</si>
  <si>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</si>
  <si>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</si>
  <si>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</si>
  <si>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</si>
  <si>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</si>
  <si>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</si>
  <si>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</si>
  <si>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</si>
  <si>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</si>
  <si>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</si>
  <si>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</si>
  <si>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</si>
  <si>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</si>
  <si>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</si>
  <si>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</si>
  <si>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</si>
  <si>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</si>
  <si>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</si>
  <si>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</si>
  <si>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</si>
  <si>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</si>
  <si>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</si>
  <si>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</si>
  <si>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</si>
  <si>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</si>
  <si>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</si>
  <si>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</si>
  <si>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</si>
  <si>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</si>
  <si>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</si>
  <si>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</si>
  <si>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</si>
  <si>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</si>
  <si>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</si>
  <si>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</si>
  <si>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</si>
  <si>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</si>
  <si>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</si>
  <si>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</si>
  <si>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</si>
  <si>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</si>
  <si>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</si>
  <si>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</si>
  <si>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</si>
  <si>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</si>
  <si>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</si>
  <si>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</si>
  <si>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</si>
  <si>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</si>
  <si>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</si>
  <si>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</si>
  <si>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</si>
  <si>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</si>
  <si>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</si>
  <si>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</si>
  <si>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</si>
  <si>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</si>
  <si>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</si>
  <si>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</si>
  <si>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</si>
  <si>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</si>
  <si>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</si>
  <si>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</si>
  <si>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</si>
  <si>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</si>
  <si>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</si>
  <si>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</si>
  <si>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</si>
  <si>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</si>
  <si>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</si>
  <si>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</si>
  <si>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</si>
  <si>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</si>
  <si>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</si>
  <si>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</si>
  <si>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</si>
  <si>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</si>
  <si>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</si>
  <si>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</si>
  <si>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</si>
  <si>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</si>
  <si>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</si>
  <si>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</si>
  <si>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</si>
  <si>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</si>
  <si>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</si>
  <si>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</si>
  <si>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</si>
  <si>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</si>
  <si>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</si>
  <si>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</si>
  <si>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</si>
  <si>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</si>
  <si>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</si>
  <si>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</si>
  <si>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</si>
  <si>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</si>
  <si>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</si>
  <si>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</si>
  <si>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</si>
  <si>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</si>
  <si>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</si>
  <si>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</si>
  <si>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</si>
  <si>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</si>
  <si>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</si>
  <si>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</si>
  <si>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</si>
  <si>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</si>
  <si>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</si>
  <si>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</si>
  <si>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</si>
  <si>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</si>
  <si>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</si>
  <si>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</si>
  <si>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</si>
  <si>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</si>
  <si>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</si>
  <si>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</si>
  <si>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</si>
  <si>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</si>
  <si>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</si>
  <si>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</si>
  <si>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</si>
  <si>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</si>
  <si>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</si>
  <si>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</si>
  <si>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</si>
  <si>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</si>
  <si>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</si>
  <si>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</si>
  <si>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</si>
  <si>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</si>
  <si>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</si>
  <si>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</si>
  <si>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</si>
  <si>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</si>
  <si>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</si>
  <si>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</si>
  <si>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</si>
  <si>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</si>
  <si>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</si>
  <si>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</si>
  <si>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</si>
  <si>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</si>
  <si>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</si>
  <si>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</si>
  <si>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</si>
  <si>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</si>
  <si>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</si>
  <si>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</si>
  <si>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</si>
  <si>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</si>
  <si>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</si>
  <si>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</si>
  <si>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</si>
  <si>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</si>
  <si>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</si>
  <si>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</si>
  <si>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</si>
  <si>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</si>
  <si>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</si>
  <si>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</si>
  <si>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</si>
  <si>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</si>
  <si>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</si>
  <si>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</si>
  <si>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</si>
  <si>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</si>
  <si>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</si>
  <si>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</si>
  <si>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</si>
  <si>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</si>
  <si>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</si>
  <si>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</si>
  <si>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</si>
  <si>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</si>
  <si>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</si>
  <si>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</si>
  <si>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</si>
  <si>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</si>
  <si>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</si>
  <si>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</si>
  <si>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</si>
  <si>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</si>
  <si>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</si>
  <si>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</si>
  <si>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</si>
  <si>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</si>
  <si>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</si>
  <si>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</si>
  <si>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</si>
  <si>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</si>
  <si>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</si>
  <si>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</si>
  <si>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</si>
  <si>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</si>
  <si>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</si>
  <si>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</si>
  <si>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</si>
  <si>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</si>
  <si>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</si>
  <si>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</si>
  <si>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</si>
  <si>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</si>
  <si>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</si>
  <si>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</si>
  <si>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</si>
  <si>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</si>
  <si>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</si>
  <si>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</si>
  <si>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</si>
  <si>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</si>
  <si>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</si>
  <si>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</si>
  <si>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</si>
  <si>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</si>
  <si>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</si>
  <si>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</si>
  <si>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</si>
  <si>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</si>
  <si>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</si>
  <si>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</si>
  <si>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</si>
  <si>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</si>
  <si>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</si>
  <si>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</si>
  <si>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</si>
  <si>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</si>
  <si>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</si>
  <si>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</si>
  <si>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</si>
  <si>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</si>
  <si>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</si>
  <si>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</si>
  <si>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</si>
  <si>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</si>
  <si>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</si>
  <si>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</si>
  <si>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</si>
  <si>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</si>
  <si>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</si>
  <si>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</si>
  <si>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</si>
  <si>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</si>
  <si>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</si>
  <si>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</si>
  <si>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</si>
  <si>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</si>
  <si>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</si>
  <si>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</si>
  <si>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</si>
  <si>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</si>
  <si>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</si>
  <si>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</si>
  <si>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</si>
  <si>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</si>
  <si>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</si>
  <si>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</si>
  <si>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</si>
  <si>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</si>
  <si>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</si>
  <si>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</si>
  <si>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</si>
  <si>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</si>
  <si>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</si>
  <si>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</si>
  <si>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</si>
  <si>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</si>
  <si>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</si>
  <si>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</si>
  <si>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</si>
  <si>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</si>
  <si>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</si>
  <si>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</si>
  <si>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</si>
  <si>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</si>
  <si>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</si>
  <si>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</si>
  <si>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</si>
  <si>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</si>
  <si>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</si>
  <si>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</si>
  <si>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</si>
  <si>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</si>
  <si>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</si>
  <si>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</si>
  <si>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</si>
  <si>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</si>
  <si>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</si>
  <si>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</si>
  <si>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</si>
  <si>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</si>
  <si>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</si>
  <si>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</si>
  <si>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</si>
  <si>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</si>
  <si>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</si>
  <si>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</si>
  <si>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</si>
  <si>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</si>
  <si>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</si>
  <si>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</si>
  <si>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</si>
  <si>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</si>
  <si>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</si>
  <si>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</si>
  <si>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</si>
  <si>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</si>
  <si>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</si>
  <si>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</si>
  <si>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</si>
  <si>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</si>
  <si>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</si>
  <si>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</si>
  <si>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</si>
  <si>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</si>
  <si>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</si>
  <si>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</si>
  <si>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</si>
  <si>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</si>
  <si>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</si>
  <si>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</si>
  <si>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</si>
  <si>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</si>
  <si>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</si>
  <si>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</si>
  <si>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</si>
  <si>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</si>
  <si>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</si>
  <si>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</si>
  <si>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</si>
  <si>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</si>
  <si>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</si>
  <si>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</si>
  <si>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</si>
  <si>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</si>
  <si>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</si>
  <si>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</si>
  <si>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</si>
  <si>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</si>
  <si>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</si>
  <si>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</si>
  <si>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</si>
  <si>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</si>
  <si>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</si>
  <si>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</si>
  <si>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</si>
  <si>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</si>
  <si>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</si>
  <si>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</si>
  <si>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</si>
  <si>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</si>
  <si>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</si>
  <si>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</si>
  <si>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</si>
  <si>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</si>
  <si>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</si>
  <si>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</si>
  <si>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</si>
  <si>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</si>
  <si>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</si>
  <si>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</si>
  <si>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</si>
  <si>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</si>
  <si>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</si>
  <si>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</si>
  <si>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</si>
  <si>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</si>
  <si>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</si>
  <si>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</si>
  <si>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</si>
  <si>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</si>
  <si>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</si>
  <si>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</si>
  <si>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</si>
  <si>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</si>
  <si>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</si>
  <si>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</si>
  <si>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</si>
  <si>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</si>
  <si>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</si>
  <si>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</si>
  <si>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</si>
  <si>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</si>
  <si>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</si>
  <si>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</si>
  <si>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</si>
  <si>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</si>
  <si>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</si>
  <si>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</si>
  <si>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</si>
  <si>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</si>
  <si>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</si>
  <si>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</si>
  <si>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</si>
  <si>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</si>
  <si>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</si>
  <si>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</si>
  <si>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</si>
  <si>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</si>
  <si>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</si>
  <si>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</si>
  <si>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</si>
  <si>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</si>
  <si>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</si>
  <si>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</si>
  <si>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</si>
  <si>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</si>
  <si>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</si>
  <si>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</si>
  <si>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</si>
  <si>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</si>
  <si>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</si>
  <si>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</si>
  <si>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</si>
  <si>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</si>
  <si>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</si>
  <si>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</si>
  <si>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</si>
  <si>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</si>
  <si>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</si>
  <si>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</si>
  <si>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</si>
  <si>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</si>
  <si>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</si>
  <si>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</si>
  <si>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</si>
  <si>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</si>
  <si>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</si>
  <si>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</si>
  <si>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</si>
  <si>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</si>
  <si>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</si>
  <si>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</si>
  <si>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</si>
  <si>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</si>
  <si>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</si>
  <si>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</si>
  <si>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</si>
  <si>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</si>
  <si>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</si>
  <si>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</si>
  <si>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</si>
  <si>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</si>
  <si>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</si>
  <si>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</si>
  <si>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</si>
  <si>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</si>
  <si>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</si>
  <si>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</si>
  <si>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</si>
  <si>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</si>
  <si>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</si>
  <si>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</si>
  <si>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</si>
  <si>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</si>
  <si>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</si>
  <si>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</si>
  <si>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</si>
  <si>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</si>
  <si>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</si>
  <si>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</si>
  <si>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</si>
  <si>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</si>
  <si>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</si>
  <si>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</si>
  <si>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</si>
  <si>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</si>
  <si>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</si>
  <si>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</si>
  <si>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</si>
  <si>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</si>
  <si>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</si>
  <si>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</si>
  <si>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</si>
  <si>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</si>
  <si>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</si>
  <si>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</si>
  <si>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</si>
  <si>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</si>
  <si>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</si>
  <si>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</si>
  <si>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</si>
  <si>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</si>
  <si>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</si>
  <si>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</si>
  <si>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</si>
  <si>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</si>
  <si>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</si>
  <si>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</si>
  <si>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</si>
  <si>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</si>
  <si>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</si>
  <si>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</si>
  <si>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</si>
  <si>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</si>
  <si>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</si>
  <si>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</si>
  <si>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</si>
  <si>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</si>
  <si>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</si>
  <si>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</si>
  <si>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</si>
  <si>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</si>
  <si>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</si>
  <si>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</si>
  <si>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</si>
  <si>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</si>
  <si>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</si>
  <si>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</si>
  <si>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</si>
  <si>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</si>
  <si>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</si>
  <si>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</si>
  <si>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</si>
  <si>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</si>
  <si>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</si>
  <si>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</si>
  <si>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</si>
  <si>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</si>
  <si>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</si>
  <si>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</si>
  <si>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</si>
  <si>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</si>
  <si>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</si>
  <si>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</si>
  <si>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</si>
  <si>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</si>
  <si>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</si>
  <si>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</si>
  <si>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</si>
  <si>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</si>
  <si>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</si>
  <si>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</si>
  <si>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</si>
  <si>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</si>
  <si>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</si>
  <si>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</si>
  <si>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</si>
  <si>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</si>
  <si>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</si>
  <si>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</si>
  <si>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</si>
  <si>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</si>
  <si>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</si>
  <si>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</si>
  <si>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</si>
  <si>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</si>
  <si>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</si>
  <si>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</si>
  <si>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</si>
  <si>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</si>
  <si>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</si>
  <si>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</si>
  <si>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</si>
  <si>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</si>
  <si>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</si>
  <si>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</si>
  <si>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</si>
  <si>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</si>
  <si>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</si>
  <si>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</si>
  <si>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</si>
  <si>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</si>
  <si>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</si>
  <si>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</si>
  <si>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</si>
  <si>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</si>
  <si>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</si>
  <si>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</si>
  <si>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</si>
  <si>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</si>
  <si>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</si>
  <si>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</si>
  <si>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</si>
  <si>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</si>
  <si>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</si>
  <si>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</si>
  <si>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</si>
  <si>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</si>
  <si>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</si>
  <si>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</si>
  <si>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</si>
  <si>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</si>
  <si>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</si>
  <si>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</si>
  <si>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</si>
  <si>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</si>
  <si>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</si>
  <si>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</si>
  <si>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</si>
  <si>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</si>
  <si>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</si>
  <si>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</si>
  <si>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</si>
  <si>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</si>
  <si>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</si>
  <si>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</si>
  <si>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</si>
  <si>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</si>
  <si>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</si>
  <si>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</si>
  <si>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</si>
  <si>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</si>
  <si>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</si>
  <si>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</si>
  <si>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</si>
  <si>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</si>
  <si>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</si>
  <si>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</si>
  <si>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</si>
  <si>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</si>
  <si>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</si>
  <si>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</si>
  <si>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</si>
  <si>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</si>
  <si>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</si>
  <si>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</si>
  <si>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</si>
  <si>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</si>
  <si>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</si>
  <si>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</si>
  <si>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</si>
  <si>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</si>
  <si>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</si>
  <si>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</si>
  <si>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</si>
  <si>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</si>
  <si>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</si>
  <si>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</si>
  <si>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</si>
  <si>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</si>
  <si>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</si>
  <si>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</si>
  <si>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</si>
  <si>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</si>
  <si>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</si>
  <si>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</si>
  <si>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</si>
  <si>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</si>
  <si>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</si>
  <si>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</si>
  <si>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</si>
  <si>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</si>
  <si>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</si>
  <si>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</si>
  <si>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</si>
  <si>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</si>
  <si>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</si>
  <si>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</si>
  <si>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</si>
  <si>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</si>
  <si>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</si>
  <si>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</si>
  <si>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</si>
  <si>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</si>
  <si>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</si>
  <si>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</si>
  <si>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</si>
  <si>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</si>
  <si>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</si>
  <si>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</si>
  <si>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</si>
  <si>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</si>
  <si>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</si>
  <si>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</si>
  <si>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</si>
  <si>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</si>
  <si>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</si>
  <si>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</si>
  <si>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</si>
  <si>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</si>
  <si>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</si>
  <si>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</si>
  <si>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</si>
  <si>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</si>
  <si>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</si>
  <si>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</si>
  <si>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</si>
  <si>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</si>
  <si>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</si>
  <si>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</si>
  <si>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</si>
  <si>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</si>
  <si>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</si>
  <si>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</si>
  <si>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</si>
  <si>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</si>
  <si>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</si>
  <si>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</si>
  <si>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</si>
  <si>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</si>
  <si>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</si>
  <si>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</si>
  <si>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</si>
  <si>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</si>
  <si>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</si>
  <si>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</si>
  <si>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</si>
  <si>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</si>
  <si>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</si>
  <si>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</si>
  <si>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</si>
  <si>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</si>
  <si>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</si>
  <si>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</si>
  <si>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</si>
  <si>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</si>
  <si>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</si>
  <si>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</si>
  <si>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</si>
  <si>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</si>
  <si>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</si>
  <si>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</si>
  <si>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</si>
  <si>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</si>
  <si>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</si>
  <si>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</si>
  <si>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</si>
  <si>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</si>
  <si>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</si>
  <si>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</si>
  <si>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</si>
  <si>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</si>
  <si>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</si>
  <si>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</si>
  <si>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</si>
  <si>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</si>
  <si>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</si>
  <si>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</si>
  <si>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</si>
  <si>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</si>
  <si>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</si>
  <si>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</si>
  <si>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</si>
  <si>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</si>
  <si>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</si>
  <si>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</si>
  <si>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</si>
  <si>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</si>
  <si>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</si>
  <si>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</si>
  <si>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</si>
  <si>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</si>
  <si>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</si>
  <si>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</si>
  <si>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</si>
  <si>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</si>
  <si>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</si>
  <si>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</si>
  <si>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</si>
  <si>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</si>
  <si>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</si>
  <si>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</si>
  <si>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</si>
  <si>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</si>
  <si>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</si>
  <si>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</si>
  <si>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</si>
  <si>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</si>
  <si>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</si>
  <si>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</si>
  <si>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</si>
  <si>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</si>
  <si>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</si>
  <si>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</si>
  <si>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</si>
  <si>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</si>
  <si>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</si>
  <si>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</si>
  <si>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</si>
  <si>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</si>
  <si>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</si>
  <si>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</si>
  <si>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</si>
  <si>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</si>
  <si>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</si>
  <si>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</si>
  <si>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</si>
  <si>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</si>
  <si>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</si>
  <si>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</si>
  <si>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</si>
  <si>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</si>
  <si>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</si>
  <si>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</si>
  <si>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</si>
  <si>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</si>
  <si>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</si>
  <si>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</si>
  <si>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</si>
  <si>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</si>
  <si>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</si>
  <si>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</si>
  <si>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</si>
  <si>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</si>
  <si>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</si>
  <si>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</si>
  <si>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</si>
  <si>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</si>
  <si>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</si>
  <si>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</si>
  <si>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</si>
  <si>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</si>
  <si>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</si>
  <si>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</si>
  <si>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</si>
  <si>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</si>
  <si>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</si>
  <si>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</si>
  <si>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</si>
  <si>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</si>
  <si>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</si>
  <si>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</si>
  <si>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</si>
  <si>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</si>
  <si>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</si>
  <si>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</si>
  <si>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</si>
  <si>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</si>
  <si>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</si>
  <si>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</si>
  <si>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</si>
  <si>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</si>
  <si>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</si>
  <si>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</si>
  <si>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</si>
  <si>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</si>
  <si>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</si>
  <si>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</si>
  <si>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</si>
  <si>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</si>
  <si>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</si>
  <si>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</si>
  <si>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</si>
  <si>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</si>
  <si>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</si>
  <si>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</si>
  <si>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</si>
  <si>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</si>
  <si>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</si>
  <si>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</si>
  <si>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</si>
  <si>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</si>
  <si>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</si>
  <si>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</si>
  <si>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</si>
  <si>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</si>
  <si>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</si>
  <si>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</si>
  <si>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</si>
  <si>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</si>
  <si>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</si>
  <si>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</si>
  <si>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</si>
  <si>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</si>
  <si>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</si>
  <si>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</si>
  <si>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</si>
  <si>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</si>
  <si>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</si>
  <si>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</si>
  <si>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</si>
  <si>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</si>
  <si>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</si>
  <si>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</si>
  <si>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</si>
  <si>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</si>
  <si>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</si>
  <si>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</si>
  <si>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</si>
  <si>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</si>
  <si>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</si>
  <si>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</si>
  <si>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</si>
  <si>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</si>
  <si>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</si>
  <si>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</si>
  <si>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</si>
  <si>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</si>
  <si>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</si>
  <si>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</si>
  <si>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</si>
  <si>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</si>
  <si>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</si>
  <si>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</si>
  <si>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</si>
  <si>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</si>
  <si>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</si>
  <si>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</si>
  <si>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</si>
  <si>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</si>
  <si>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</si>
  <si>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</si>
  <si>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</si>
  <si>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</si>
  <si>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</si>
  <si>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</si>
  <si>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</si>
  <si>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</si>
  <si>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</si>
  <si>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</si>
  <si>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</si>
  <si>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</si>
  <si>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</si>
  <si>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</si>
  <si>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</si>
  <si>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</si>
  <si>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</si>
  <si>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</si>
  <si>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</si>
  <si>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</si>
  <si>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</si>
  <si>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</si>
  <si>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</si>
  <si>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</si>
  <si>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</si>
  <si>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</si>
  <si>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</si>
  <si>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</si>
  <si>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</si>
  <si>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</si>
  <si>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</si>
  <si>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</si>
  <si>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</si>
  <si>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</si>
  <si>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</si>
  <si>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</si>
  <si>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</si>
  <si>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</si>
  <si>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</si>
  <si>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</si>
  <si>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</si>
  <si>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</si>
  <si>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</si>
  <si>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</si>
  <si>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</si>
  <si>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</si>
  <si>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</si>
  <si>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</si>
  <si>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</si>
  <si>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</si>
  <si>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</si>
  <si>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</si>
  <si>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</si>
  <si>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</si>
  <si>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</si>
  <si>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</si>
  <si>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</si>
  <si>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</si>
  <si>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</si>
  <si>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</si>
  <si>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</si>
  <si>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</si>
  <si>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</si>
  <si>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</si>
  <si>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</si>
  <si>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</si>
  <si>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</si>
  <si>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</si>
  <si>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</si>
  <si>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</si>
  <si>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</si>
  <si>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</si>
  <si>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</si>
  <si>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</si>
  <si>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</si>
  <si>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</si>
  <si>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</si>
  <si>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</si>
  <si>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</si>
  <si>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</si>
  <si>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</si>
  <si>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</si>
  <si>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</si>
  <si>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</si>
  <si>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</si>
  <si>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</si>
  <si>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</si>
  <si>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</si>
  <si>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</si>
  <si>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</si>
  <si>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</si>
  <si>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</si>
  <si>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</si>
  <si>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</si>
  <si>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</si>
  <si>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</si>
  <si>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</si>
  <si>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</si>
  <si>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</si>
  <si>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</si>
  <si>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</si>
  <si>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</si>
  <si>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</si>
  <si>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</si>
  <si>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</si>
  <si>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</si>
  <si>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</si>
  <si>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</si>
  <si>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</si>
  <si>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</si>
  <si>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</si>
  <si>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</si>
  <si>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</si>
  <si>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</si>
  <si>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</si>
  <si>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</si>
  <si>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</si>
  <si>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</si>
  <si>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</si>
  <si>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</si>
  <si>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</si>
  <si>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</si>
  <si>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</si>
  <si>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</si>
  <si>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</si>
  <si>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</si>
  <si>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</si>
  <si>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</si>
  <si>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</si>
  <si>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</si>
  <si>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</si>
  <si>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</si>
  <si>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</si>
  <si>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</si>
  <si>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</si>
  <si>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</si>
  <si>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</si>
  <si>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</si>
  <si>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</si>
  <si>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</si>
  <si>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</si>
  <si>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</si>
  <si>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</si>
  <si>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</si>
  <si>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</si>
  <si>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</si>
  <si>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</si>
  <si>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</si>
  <si>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</si>
  <si>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</si>
  <si>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</si>
  <si>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</si>
  <si>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</si>
  <si>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</si>
  <si>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</si>
  <si>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</si>
  <si>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</si>
  <si>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</si>
  <si>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</si>
  <si>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</si>
  <si>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</si>
  <si>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</si>
  <si>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</si>
  <si>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</si>
  <si>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</si>
  <si>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</si>
  <si>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</si>
  <si>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</si>
  <si>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</si>
  <si>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</si>
  <si>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</si>
  <si>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</si>
  <si>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</si>
  <si>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</si>
  <si>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</si>
  <si>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</si>
  <si>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</si>
  <si>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</si>
  <si>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</si>
  <si>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</si>
  <si>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</si>
  <si>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</si>
  <si>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</si>
  <si>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</si>
  <si>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</si>
  <si>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</si>
  <si>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</si>
  <si>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</si>
  <si>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</si>
  <si>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</si>
  <si>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</si>
  <si>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</si>
  <si>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</si>
  <si>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</si>
  <si>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</si>
  <si>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</si>
  <si>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</si>
  <si>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</si>
  <si>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</si>
  <si>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</si>
  <si>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</si>
  <si>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</si>
  <si>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</si>
  <si>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</si>
  <si>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</si>
  <si>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</si>
  <si>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</si>
  <si>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</si>
  <si>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</si>
  <si>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</si>
  <si>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</si>
  <si>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</si>
  <si>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</si>
  <si>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</si>
  <si>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</si>
  <si>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</si>
  <si>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</si>
  <si>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</si>
  <si>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</si>
  <si>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</si>
  <si>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</si>
  <si>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</si>
  <si>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</si>
  <si>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</si>
  <si>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</si>
  <si>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</si>
  <si>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</si>
  <si>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</si>
  <si>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</si>
  <si>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</si>
  <si>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</si>
  <si>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</si>
  <si>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</si>
  <si>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</si>
  <si>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</si>
  <si>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</si>
  <si>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</si>
  <si>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</si>
  <si>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</si>
  <si>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</si>
  <si>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</si>
  <si>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</si>
  <si>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</si>
  <si>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</si>
  <si>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</si>
  <si>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</si>
  <si>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</si>
  <si>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</si>
  <si>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</si>
  <si>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</si>
  <si>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</si>
  <si>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</si>
  <si>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</si>
  <si>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</si>
  <si>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</si>
  <si>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</si>
  <si>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</si>
  <si>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</si>
  <si>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</si>
  <si>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</si>
  <si>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</si>
  <si>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</si>
  <si>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</si>
  <si>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</si>
  <si>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</si>
  <si>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</si>
  <si>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</si>
  <si>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</si>
  <si>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</si>
  <si>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</si>
  <si>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</si>
  <si>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</si>
  <si>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</si>
  <si>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</si>
  <si>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</si>
  <si>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</si>
  <si>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</si>
  <si>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</si>
  <si>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</si>
  <si>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</si>
  <si>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</si>
  <si>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</si>
  <si>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</si>
  <si>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</si>
  <si>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</si>
  <si>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</si>
  <si>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</si>
  <si>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</si>
  <si>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</si>
  <si>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</si>
  <si>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</si>
  <si>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</si>
  <si>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</si>
  <si>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</si>
  <si>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</si>
  <si>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</si>
  <si>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</si>
  <si>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</si>
  <si>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</si>
  <si>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</si>
  <si>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</si>
  <si>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</si>
  <si>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</si>
  <si>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</si>
  <si>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</si>
  <si>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</si>
  <si>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</si>
  <si>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</si>
  <si>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</si>
  <si>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</si>
  <si>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</si>
  <si>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</si>
  <si>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</si>
  <si>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</si>
  <si>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</si>
  <si>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</si>
  <si>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</si>
  <si>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</si>
  <si>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</si>
  <si>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</si>
  <si>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</si>
  <si>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</si>
  <si>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</si>
  <si>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</si>
  <si>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</si>
  <si>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</si>
  <si>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</si>
  <si>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</si>
  <si>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</si>
  <si>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</si>
  <si>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</si>
  <si>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</si>
  <si>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</si>
  <si>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</si>
  <si>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</si>
  <si>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</si>
  <si>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</si>
  <si>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</si>
  <si>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</si>
  <si>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</si>
  <si>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</si>
  <si>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</si>
  <si>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</si>
  <si>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</si>
  <si>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</si>
  <si>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</si>
  <si>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</si>
  <si>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</si>
  <si>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</si>
  <si>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</si>
  <si>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</si>
  <si>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</si>
  <si>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</si>
  <si>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</si>
  <si>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</si>
  <si>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</si>
  <si>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</si>
  <si>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</si>
  <si>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</si>
  <si>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</si>
  <si>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</si>
  <si>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</si>
  <si>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</si>
  <si>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</si>
  <si>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</si>
  <si>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</si>
  <si>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</si>
  <si>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</si>
  <si>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</si>
  <si>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</si>
  <si>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</si>
  <si>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</si>
  <si>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</si>
  <si>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</si>
  <si>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</si>
  <si>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</si>
  <si>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</si>
  <si>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</si>
  <si>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</si>
  <si>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</si>
  <si>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</si>
  <si>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</si>
  <si>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</si>
  <si>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</si>
  <si>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</si>
  <si>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</si>
  <si>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</si>
  <si>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</si>
  <si>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</si>
  <si>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</si>
  <si>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</si>
  <si>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</si>
  <si>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</si>
  <si>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</si>
  <si>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</si>
  <si>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</si>
  <si>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</si>
  <si>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</si>
  <si>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</si>
  <si>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</si>
  <si>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</si>
  <si>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</si>
  <si>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</si>
  <si>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</si>
  <si>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</si>
  <si>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</si>
  <si>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</si>
  <si>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</si>
  <si>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</si>
  <si>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</si>
  <si>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</si>
  <si>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</si>
  <si>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</si>
  <si>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</si>
  <si>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</si>
  <si>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</si>
  <si>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</si>
  <si>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</si>
  <si>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</si>
  <si>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</si>
  <si>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</si>
  <si>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</si>
  <si>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</si>
  <si>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</si>
  <si>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</si>
  <si>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</si>
  <si>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</si>
  <si>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</si>
  <si>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</si>
  <si>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</si>
  <si>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</si>
  <si>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</si>
  <si>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</si>
  <si>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</si>
  <si>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</si>
  <si>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</si>
  <si>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</si>
  <si>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</si>
  <si>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</si>
  <si>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</si>
  <si>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</si>
  <si>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</si>
  <si>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</si>
  <si>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</si>
  <si>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</si>
  <si>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</si>
  <si>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</si>
  <si>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</si>
  <si>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</si>
  <si>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</si>
  <si>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</si>
  <si>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</si>
  <si>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</si>
  <si>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</si>
  <si>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</si>
  <si>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</si>
  <si>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</si>
  <si>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</si>
  <si>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</si>
  <si>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</si>
  <si>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</si>
  <si>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</si>
  <si>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</si>
  <si>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</si>
  <si>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</si>
  <si>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</si>
  <si>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</si>
  <si>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</si>
  <si>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</si>
  <si>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</si>
  <si>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</si>
  <si>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</si>
  <si>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</si>
  <si>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</si>
  <si>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</si>
  <si>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</si>
  <si>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</si>
  <si>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</si>
  <si>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</si>
  <si>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</si>
  <si>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</si>
  <si>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</si>
  <si>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</si>
  <si>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</si>
  <si>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</si>
  <si>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</si>
  <si>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</si>
  <si>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</si>
  <si>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</si>
  <si>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</si>
  <si>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</si>
  <si>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</si>
  <si>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</si>
  <si>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</si>
  <si>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</si>
  <si>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</si>
  <si>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</si>
  <si>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</si>
  <si>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</si>
  <si>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</si>
  <si>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</si>
  <si>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</si>
  <si>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</si>
  <si>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</si>
  <si>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</si>
  <si>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</si>
  <si>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</si>
  <si>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</si>
  <si>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</si>
  <si>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</si>
  <si>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</si>
  <si>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</si>
  <si>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</si>
  <si>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</si>
  <si>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</si>
  <si>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</si>
  <si>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</si>
  <si>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</si>
  <si>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</si>
  <si>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</si>
  <si>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</si>
  <si>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</si>
  <si>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</si>
  <si>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</si>
  <si>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</si>
  <si>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</si>
  <si>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</si>
  <si>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</si>
  <si>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</si>
  <si>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</si>
  <si>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</si>
  <si>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</si>
  <si>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</si>
  <si>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</si>
  <si>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</si>
  <si>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</si>
  <si>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</si>
  <si>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</si>
  <si>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</si>
  <si>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</si>
  <si>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</si>
  <si>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</si>
  <si>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</si>
  <si>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</si>
  <si>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</si>
  <si>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</si>
  <si>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</si>
  <si>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</si>
  <si>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</si>
  <si>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</si>
  <si>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</si>
  <si>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</si>
  <si>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</si>
  <si>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</si>
  <si>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</si>
  <si>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</si>
  <si>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</si>
  <si>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</si>
  <si>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</si>
  <si>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</si>
  <si>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</si>
  <si>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</si>
  <si>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</si>
  <si>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</si>
  <si>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</si>
  <si>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</si>
  <si>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</si>
  <si>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</si>
  <si>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</si>
  <si>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</si>
  <si>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</si>
  <si>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</si>
  <si>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</si>
  <si>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</si>
  <si>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</si>
  <si>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</si>
  <si>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</si>
  <si>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</si>
  <si>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</si>
  <si>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</si>
  <si>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</si>
  <si>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</si>
  <si>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</si>
  <si>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</si>
  <si>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</si>
  <si>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</si>
  <si>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</si>
  <si>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</si>
  <si>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</si>
  <si>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</si>
  <si>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</si>
  <si>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</si>
  <si>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</si>
  <si>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</si>
  <si>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</si>
  <si>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</si>
  <si>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</si>
  <si>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</si>
  <si>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</si>
  <si>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</si>
  <si>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</si>
  <si>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</si>
  <si>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</si>
  <si>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</si>
  <si>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</si>
  <si>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</si>
  <si>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</si>
  <si>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</si>
  <si>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</si>
  <si>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</si>
  <si>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</si>
  <si>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</si>
  <si>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</si>
  <si>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</si>
  <si>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</si>
  <si>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</si>
  <si>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</si>
  <si>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</si>
  <si>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</si>
  <si>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</si>
  <si>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</si>
  <si>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</si>
  <si>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</si>
  <si>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</si>
  <si>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</si>
  <si>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</si>
  <si>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</si>
  <si>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</si>
  <si>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</si>
  <si>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</si>
  <si>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</si>
  <si>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</si>
  <si>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</si>
  <si>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</si>
  <si>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</si>
  <si>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</si>
  <si>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</si>
  <si>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</si>
  <si>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</si>
  <si>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</si>
  <si>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</si>
  <si>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</si>
  <si>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</si>
  <si>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</si>
  <si>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</si>
  <si>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</si>
  <si>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</si>
  <si>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</si>
  <si>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</si>
  <si>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</si>
  <si>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</si>
  <si>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</si>
  <si>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</si>
  <si>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</si>
  <si>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</si>
  <si>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</si>
  <si>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</si>
  <si>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</si>
  <si>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</si>
  <si>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</si>
  <si>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</si>
  <si>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</si>
  <si>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</si>
  <si>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</si>
  <si>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</si>
  <si>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</si>
  <si>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</si>
  <si>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</si>
  <si>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</si>
  <si>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</si>
  <si>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</si>
  <si>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</si>
  <si>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</si>
  <si>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</si>
  <si>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</si>
  <si>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</si>
  <si>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</si>
  <si>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</si>
  <si>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</si>
  <si>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</si>
  <si>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</si>
  <si>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</si>
  <si>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</si>
  <si>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</si>
  <si>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</si>
  <si>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</si>
  <si>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</si>
  <si>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</si>
  <si>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</si>
  <si>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</si>
  <si>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</si>
  <si>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</si>
  <si>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</si>
  <si>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</si>
  <si>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</si>
  <si>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</si>
  <si>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</si>
  <si>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</si>
  <si>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</si>
  <si>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</si>
  <si>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</si>
  <si>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</si>
  <si>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</si>
  <si>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</si>
  <si>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</si>
  <si>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</si>
  <si>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</si>
  <si>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</si>
  <si>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</si>
  <si>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</si>
  <si>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</si>
  <si>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</si>
  <si>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</si>
  <si>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</si>
  <si>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</si>
  <si>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</si>
  <si>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</si>
  <si>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</si>
  <si>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</si>
  <si>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</si>
  <si>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</si>
  <si>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</si>
  <si>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</si>
  <si>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</si>
  <si>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</si>
  <si>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</si>
  <si>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</si>
  <si>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</si>
  <si>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</si>
  <si>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</si>
  <si>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</si>
  <si>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</si>
  <si>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</si>
  <si>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</si>
  <si>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</si>
  <si>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</si>
  <si>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</si>
  <si>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</si>
  <si>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</si>
  <si>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</si>
  <si>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</si>
  <si>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</si>
  <si>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</si>
  <si>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</si>
  <si>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</si>
  <si>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</si>
  <si>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</si>
  <si>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</si>
  <si>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</si>
  <si>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</si>
  <si>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</si>
  <si>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</si>
  <si>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</si>
  <si>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</si>
  <si>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</si>
  <si>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</si>
  <si>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</si>
  <si>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</si>
  <si>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</si>
  <si>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</si>
  <si>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</si>
  <si>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</si>
  <si>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</si>
  <si>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</si>
  <si>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</si>
  <si>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</si>
  <si>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</si>
  <si>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</si>
  <si>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</si>
  <si>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</si>
  <si>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</si>
  <si>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</si>
  <si>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</si>
  <si>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</si>
  <si>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</si>
  <si>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</si>
  <si>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</si>
  <si>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</si>
  <si>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</si>
  <si>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</si>
  <si>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</si>
  <si>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</si>
  <si>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</si>
  <si>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</si>
  <si>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</si>
  <si>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</si>
  <si>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</si>
  <si>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</si>
  <si>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</si>
  <si>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</si>
  <si>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</si>
  <si>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</si>
  <si>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</si>
  <si>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</si>
  <si>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</si>
  <si>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</si>
  <si>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</si>
  <si>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</si>
  <si>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</si>
  <si>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</si>
  <si>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</si>
  <si>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</si>
  <si>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</si>
  <si>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</si>
  <si>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</si>
  <si>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</si>
  <si>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</si>
  <si>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</si>
  <si>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</si>
  <si>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</si>
  <si>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</si>
  <si>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</si>
  <si>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</si>
  <si>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</si>
  <si>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</si>
  <si>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</si>
  <si>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</si>
  <si>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</si>
  <si>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</si>
  <si>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</si>
  <si>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</si>
  <si>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</si>
  <si>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</si>
  <si>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</si>
  <si>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</si>
  <si>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</si>
  <si>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</si>
  <si>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</si>
  <si>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</si>
  <si>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</si>
  <si>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</si>
  <si>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</si>
  <si>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</si>
  <si>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</si>
  <si>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</si>
  <si>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</si>
  <si>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</si>
  <si>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</si>
  <si>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</si>
  <si>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</si>
  <si>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</si>
  <si>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</si>
  <si>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</si>
  <si>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</si>
  <si>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</si>
  <si>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</si>
  <si>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</si>
  <si>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</si>
  <si>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</si>
  <si>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</si>
  <si>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</si>
  <si>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</si>
  <si>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</si>
  <si>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</si>
  <si>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</si>
  <si>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</si>
  <si>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</si>
  <si>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</si>
  <si>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</si>
  <si>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</si>
  <si>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</si>
  <si>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</si>
  <si>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</si>
  <si>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</si>
  <si>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</si>
  <si>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</si>
  <si>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</si>
  <si>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</si>
  <si>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</si>
  <si>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</si>
  <si>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</si>
  <si>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</si>
  <si>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</si>
  <si>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</si>
  <si>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</si>
  <si>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</si>
  <si>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</si>
  <si>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</si>
  <si>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</si>
  <si>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</si>
  <si>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</si>
  <si>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</si>
  <si>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</si>
  <si>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</si>
  <si>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</si>
  <si>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</si>
  <si>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</si>
  <si>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</si>
  <si>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</si>
  <si>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</si>
  <si>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</si>
  <si>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</si>
  <si>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</si>
  <si>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</si>
  <si>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</si>
  <si>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</si>
  <si>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</si>
  <si>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</si>
  <si>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</si>
  <si>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</si>
  <si>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</si>
  <si>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</si>
  <si>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</si>
  <si>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</si>
  <si>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</si>
  <si>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</si>
  <si>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</si>
  <si>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</si>
  <si>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</si>
  <si>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</si>
  <si>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</si>
  <si>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</si>
  <si>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</si>
  <si>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</si>
  <si>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</si>
  <si>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</si>
  <si>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</si>
  <si>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</si>
  <si>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</si>
  <si>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</si>
  <si>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</si>
  <si>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</si>
  <si>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</si>
  <si>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</si>
  <si>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</si>
  <si>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</si>
  <si>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</si>
  <si>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</si>
  <si>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</si>
  <si>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</si>
  <si>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</si>
  <si>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</si>
  <si>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</si>
  <si>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</si>
  <si>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</si>
  <si>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</si>
  <si>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</si>
  <si>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</si>
  <si>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</si>
  <si>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</si>
  <si>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</si>
  <si>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</si>
  <si>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</si>
  <si>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</si>
  <si>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</si>
  <si>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</si>
  <si>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</si>
  <si>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</si>
  <si>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</si>
  <si>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</si>
  <si>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</si>
  <si>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</si>
  <si>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</si>
  <si>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</si>
  <si>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</si>
  <si>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</si>
  <si>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</si>
  <si>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</si>
  <si>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</si>
  <si>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</si>
  <si>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</si>
  <si>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</si>
  <si>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</si>
  <si>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</si>
  <si>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</si>
  <si>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</si>
  <si>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</si>
  <si>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</si>
  <si>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</si>
  <si>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</si>
  <si>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</si>
  <si>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</si>
  <si>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</si>
  <si>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</si>
  <si>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</si>
  <si>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</si>
  <si>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</si>
  <si>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</si>
  <si>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</si>
  <si>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</si>
  <si>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</si>
  <si>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</si>
  <si>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</si>
  <si>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</si>
  <si>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</si>
  <si>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</si>
  <si>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</si>
  <si>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</si>
  <si>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</si>
  <si>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</si>
  <si>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</si>
  <si>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</si>
  <si>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</si>
  <si>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</si>
  <si>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</si>
  <si>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</si>
  <si>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</si>
  <si>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</si>
  <si>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</si>
  <si>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</si>
  <si>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</si>
  <si>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</si>
  <si>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</si>
  <si>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</si>
  <si>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</si>
  <si>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</si>
  <si>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</si>
  <si>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</si>
  <si>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</si>
  <si>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</si>
  <si>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</si>
  <si>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</si>
  <si>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</si>
  <si>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</si>
  <si>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</si>
  <si>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</si>
  <si>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</si>
  <si>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</si>
  <si>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</si>
  <si>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</si>
  <si>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</si>
  <si>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</si>
  <si>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</si>
  <si>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</si>
  <si>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</si>
  <si>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</si>
  <si>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</si>
  <si>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</si>
  <si>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</si>
  <si>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</si>
  <si>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</si>
  <si>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</si>
  <si>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</si>
  <si>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</si>
  <si>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</si>
  <si>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</si>
  <si>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</si>
  <si>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</si>
  <si>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</si>
  <si>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</si>
  <si>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</si>
  <si>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</si>
  <si>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</si>
  <si>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</si>
  <si>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</si>
  <si>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</si>
  <si>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</si>
  <si>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</si>
  <si>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</si>
  <si>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</si>
  <si>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</si>
  <si>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</si>
  <si>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</si>
  <si>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</si>
  <si>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</si>
  <si>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</si>
  <si>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</si>
  <si>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</si>
  <si>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</si>
  <si>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</si>
  <si>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</si>
  <si>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</si>
  <si>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</si>
  <si>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</si>
  <si>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</si>
  <si>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</si>
  <si>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</si>
  <si>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</si>
  <si>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</si>
  <si>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</si>
  <si>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</si>
  <si>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</si>
  <si>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</si>
  <si>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</si>
  <si>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</si>
  <si>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</si>
  <si>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</si>
  <si>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</si>
  <si>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</si>
  <si>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</si>
  <si>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</si>
  <si>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</si>
  <si>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</si>
  <si>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</si>
  <si>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</si>
  <si>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</si>
  <si>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</si>
  <si>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</si>
  <si>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</si>
  <si>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</si>
  <si>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</si>
  <si>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</si>
  <si>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</si>
  <si>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</si>
  <si>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</si>
  <si>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</si>
  <si>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</si>
  <si>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</si>
  <si>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</si>
  <si>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</si>
  <si>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</si>
  <si>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</si>
  <si>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</si>
  <si>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</si>
  <si>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</si>
  <si>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</si>
  <si>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</si>
  <si>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</si>
  <si>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</si>
  <si>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</si>
  <si>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</si>
  <si>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</si>
  <si>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</si>
  <si>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</si>
  <si>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</si>
  <si>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</si>
  <si>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</si>
  <si>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</si>
  <si>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</si>
  <si>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</si>
  <si>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</si>
  <si>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</si>
  <si>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</si>
  <si>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</si>
  <si>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</si>
  <si>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</si>
  <si>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</si>
  <si>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</si>
  <si>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</si>
  <si>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</si>
  <si>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</si>
  <si>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</si>
  <si>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</si>
  <si>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</si>
  <si>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</si>
  <si>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</si>
  <si>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</si>
  <si>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</si>
  <si>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</si>
  <si>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</si>
  <si>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</si>
  <si>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</si>
  <si>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</si>
  <si>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</si>
  <si>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</si>
  <si>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</si>
  <si>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</si>
  <si>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</si>
  <si>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</si>
  <si>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</si>
  <si>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</si>
  <si>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</si>
  <si>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</si>
  <si>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</si>
  <si>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</si>
  <si>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</si>
  <si>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</si>
  <si>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</si>
  <si>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</si>
  <si>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</si>
  <si>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</si>
  <si>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</si>
  <si>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</si>
  <si>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</si>
  <si>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</si>
  <si>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</si>
  <si>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</si>
  <si>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</si>
  <si>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</si>
  <si>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</si>
  <si>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</si>
  <si>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</si>
  <si>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</si>
  <si>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</si>
  <si>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</si>
  <si>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</si>
  <si>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</si>
  <si>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</si>
  <si>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</si>
  <si>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</si>
  <si>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</si>
  <si>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</si>
  <si>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</si>
  <si>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</si>
  <si>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</si>
  <si>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</si>
  <si>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</si>
  <si>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</si>
  <si>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</si>
  <si>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</si>
  <si>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</si>
  <si>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</si>
  <si>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</si>
  <si>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</si>
  <si>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</si>
  <si>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</si>
  <si>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</si>
  <si>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</si>
  <si>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</si>
  <si>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</si>
  <si>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</si>
  <si>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</si>
  <si>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</si>
  <si>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</si>
  <si>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</si>
  <si>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</si>
  <si>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</si>
  <si>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</si>
  <si>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</si>
  <si>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</si>
  <si>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</si>
  <si>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</si>
  <si>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</si>
  <si>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</si>
  <si>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</si>
  <si>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</si>
  <si>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</si>
  <si>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</si>
  <si>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</si>
  <si>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</si>
  <si>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</si>
  <si>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</si>
  <si>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</si>
  <si>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</si>
  <si>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</si>
  <si>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</si>
  <si>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</si>
  <si>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</si>
  <si>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</si>
  <si>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</si>
  <si>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</si>
  <si>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</si>
  <si>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</si>
  <si>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</si>
  <si>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</si>
  <si>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</si>
  <si>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</si>
  <si>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</si>
  <si>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</si>
  <si>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</si>
  <si>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</si>
  <si>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</si>
  <si>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</si>
  <si>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</si>
  <si>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</si>
  <si>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</si>
  <si>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</si>
  <si>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</si>
  <si>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</si>
  <si>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</si>
  <si>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</si>
  <si>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</si>
  <si>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</si>
  <si>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</si>
  <si>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</si>
  <si>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</si>
  <si>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</si>
  <si>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</si>
  <si>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</si>
  <si>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</si>
  <si>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</si>
  <si>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</si>
  <si>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</si>
  <si>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</si>
  <si>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</si>
  <si>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</si>
  <si>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</si>
  <si>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</si>
  <si>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</si>
  <si>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</si>
  <si>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</si>
  <si>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</si>
  <si>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</si>
  <si>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</si>
  <si>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</si>
  <si>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</si>
  <si>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</si>
  <si>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</si>
  <si>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</si>
  <si>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</si>
  <si>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</si>
  <si>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</si>
  <si>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</si>
  <si>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</si>
  <si>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</si>
  <si>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</si>
  <si>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</si>
  <si>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</si>
  <si>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</si>
  <si>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</si>
  <si>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</si>
  <si>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</si>
  <si>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</si>
  <si>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</si>
  <si>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</si>
  <si>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</si>
  <si>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</si>
  <si>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</si>
  <si>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</si>
  <si>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</si>
  <si>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</si>
  <si>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</si>
  <si>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</si>
  <si>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</si>
  <si>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</si>
  <si>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</si>
  <si>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</si>
  <si>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</si>
  <si>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</si>
  <si>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</si>
  <si>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</si>
  <si>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</si>
  <si>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</si>
  <si>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</si>
  <si>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</si>
  <si>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</si>
  <si>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</si>
  <si>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</si>
  <si>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</si>
  <si>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</si>
  <si>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</si>
  <si>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</si>
  <si>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</si>
  <si>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</si>
  <si>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</si>
  <si>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</si>
  <si>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</si>
  <si>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</si>
  <si>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</si>
  <si>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</si>
  <si>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</si>
  <si>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</si>
  <si>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</si>
  <si>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</si>
  <si>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</si>
  <si>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</si>
  <si>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</si>
  <si>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</si>
  <si>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</si>
  <si>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</si>
  <si>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</si>
  <si>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</si>
  <si>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</si>
  <si>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</si>
  <si>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</si>
  <si>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</si>
  <si>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</si>
  <si>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</si>
  <si>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</si>
  <si>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</si>
  <si>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</si>
  <si>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</si>
  <si>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</si>
  <si>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</si>
  <si>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</si>
  <si>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</si>
  <si>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</si>
  <si>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</si>
  <si>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</si>
  <si>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</si>
  <si>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</si>
  <si>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</si>
  <si>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</si>
  <si>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</si>
  <si>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</si>
  <si>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</si>
  <si>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</si>
  <si>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</si>
  <si>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</si>
  <si>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</si>
  <si>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</si>
  <si>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</si>
  <si>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</si>
  <si>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</si>
  <si>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</si>
  <si>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</si>
  <si>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</si>
  <si>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</si>
  <si>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</si>
  <si>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</si>
  <si>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</si>
  <si>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</si>
  <si>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</si>
  <si>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</si>
  <si>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</si>
  <si>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</si>
  <si>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</si>
  <si>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</si>
  <si>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</si>
  <si>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</si>
  <si>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</si>
  <si>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</si>
  <si>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</si>
  <si>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</si>
  <si>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</si>
  <si>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</si>
  <si>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</si>
  <si>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</si>
  <si>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</si>
  <si>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</si>
  <si>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</si>
  <si>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</si>
  <si>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</si>
  <si>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</si>
  <si>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</si>
  <si>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</si>
  <si>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</si>
  <si>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</si>
  <si>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</si>
  <si>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</si>
  <si>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</si>
  <si>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</si>
  <si>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</si>
  <si>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</si>
  <si>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</si>
  <si>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</si>
  <si>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</si>
  <si>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</si>
  <si>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</si>
  <si>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</si>
  <si>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</si>
  <si>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</si>
  <si>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</si>
  <si>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</si>
  <si>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</si>
  <si>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</si>
  <si>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</si>
  <si>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</si>
  <si>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</si>
  <si>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</si>
  <si>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</si>
  <si>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</si>
  <si>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</si>
  <si>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</si>
  <si>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</si>
  <si>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</si>
  <si>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</si>
  <si>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</si>
  <si>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</si>
  <si>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</si>
  <si>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</si>
  <si>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</si>
  <si>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</si>
  <si>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</si>
  <si>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</si>
  <si>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</si>
  <si>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</si>
  <si>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</si>
  <si>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</si>
  <si>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</si>
  <si>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</si>
  <si>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</si>
  <si>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</si>
  <si>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</si>
  <si>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</si>
  <si>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</si>
  <si>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</si>
  <si>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</si>
  <si>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</si>
  <si>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</si>
  <si>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</si>
  <si>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</si>
  <si>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</si>
  <si>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</si>
  <si>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</si>
  <si>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</si>
  <si>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</si>
  <si>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</si>
  <si>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</si>
  <si>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</si>
  <si>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</si>
  <si>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</si>
  <si>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</si>
  <si>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</si>
  <si>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</si>
  <si>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</si>
  <si>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</si>
  <si>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</si>
  <si>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</si>
  <si>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</si>
  <si>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</si>
  <si>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</si>
  <si>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</si>
  <si>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</si>
  <si>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</si>
  <si>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</si>
  <si>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</si>
  <si>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</si>
  <si>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</si>
  <si>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</si>
  <si>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</si>
  <si>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</si>
  <si>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</si>
  <si>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</si>
  <si>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</si>
  <si>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</si>
  <si>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</si>
  <si>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</si>
  <si>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</si>
  <si>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</si>
  <si>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</si>
  <si>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</si>
  <si>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</si>
  <si>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</si>
  <si>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</si>
  <si>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</si>
  <si>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</si>
  <si>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</si>
  <si>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</si>
  <si>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</si>
  <si>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</si>
  <si>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</si>
  <si>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</si>
  <si>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</si>
  <si>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</si>
  <si>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</si>
  <si>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</si>
  <si>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</si>
  <si>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</si>
  <si>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</si>
  <si>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</si>
  <si>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</si>
  <si>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</si>
  <si>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</si>
  <si>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</si>
  <si>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</si>
  <si>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</si>
  <si>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</si>
  <si>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</si>
  <si>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</si>
  <si>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</si>
  <si>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</si>
  <si>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</si>
  <si>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</si>
  <si>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</si>
  <si>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</si>
  <si>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</si>
  <si>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</si>
  <si>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</si>
  <si>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</si>
  <si>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</si>
  <si>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</si>
  <si>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</si>
  <si>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</si>
  <si>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</si>
  <si>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</si>
  <si>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</si>
  <si>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</si>
  <si>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</si>
  <si>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</si>
  <si>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</si>
  <si>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</si>
  <si>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</si>
  <si>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</si>
  <si>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</si>
  <si>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</si>
  <si>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</si>
  <si>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</si>
  <si>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</si>
  <si>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</si>
  <si>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</si>
  <si>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</si>
  <si>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</si>
  <si>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</si>
  <si>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</si>
  <si>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</si>
  <si>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</si>
  <si>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</si>
  <si>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</si>
  <si>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</si>
  <si>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</si>
  <si>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</si>
  <si>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</si>
  <si>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</si>
  <si>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</si>
  <si>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</si>
  <si>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</si>
  <si>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</si>
  <si>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</si>
  <si>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</si>
  <si>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</si>
  <si>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</si>
  <si>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</si>
  <si>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</si>
  <si>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</si>
  <si>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</si>
  <si>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</si>
  <si>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</si>
  <si>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</si>
  <si>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</si>
  <si>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</si>
  <si>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</si>
  <si>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</si>
  <si>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</si>
  <si>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</si>
  <si>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</si>
  <si>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</si>
  <si>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</si>
  <si>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</si>
  <si>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</si>
  <si>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</si>
  <si>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</si>
  <si>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</si>
  <si>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</si>
  <si>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</si>
  <si>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</si>
  <si>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</si>
  <si>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</si>
  <si>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</si>
  <si>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</si>
  <si>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</si>
  <si>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</si>
  <si>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</si>
  <si>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</si>
  <si>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</si>
  <si>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</si>
  <si>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</si>
  <si>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</si>
  <si>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</si>
  <si>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</si>
  <si>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</si>
  <si>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</si>
  <si>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</si>
  <si>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</si>
  <si>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</si>
  <si>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</si>
  <si>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</si>
  <si>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</si>
  <si>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</si>
  <si>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</si>
  <si>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</si>
  <si>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</si>
  <si>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</si>
  <si>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</si>
  <si>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</si>
  <si>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</si>
  <si>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</si>
  <si>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</si>
  <si>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</si>
  <si>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</si>
  <si>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</si>
  <si>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</si>
  <si>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</si>
  <si>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</si>
  <si>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</si>
  <si>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</si>
  <si>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</si>
  <si>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</si>
  <si>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</si>
  <si>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</si>
  <si>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</si>
  <si>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</si>
  <si>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</si>
  <si>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</si>
  <si>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</si>
  <si>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</si>
  <si>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</si>
  <si>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</si>
  <si>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</si>
  <si>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</si>
  <si>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</si>
  <si>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</si>
  <si>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</si>
  <si>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</si>
  <si>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</si>
  <si>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</si>
  <si>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</si>
  <si>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</si>
  <si>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</si>
  <si>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</si>
  <si>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</si>
  <si>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</si>
  <si>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</si>
  <si>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</si>
  <si>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</si>
  <si>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</si>
  <si>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</si>
  <si>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</si>
  <si>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</si>
  <si>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</si>
  <si>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</si>
  <si>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</si>
  <si>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</si>
  <si>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</si>
  <si>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</si>
  <si>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</si>
  <si>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</si>
  <si>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</si>
  <si>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</si>
  <si>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</si>
  <si>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</si>
  <si>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</si>
  <si>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</si>
  <si>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</si>
  <si>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</si>
  <si>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</si>
  <si>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</si>
  <si>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</si>
  <si>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</si>
  <si>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</si>
  <si>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</si>
  <si>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</si>
  <si>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</si>
  <si>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</si>
  <si>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</si>
  <si>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</si>
  <si>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</si>
  <si>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</si>
  <si>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</si>
  <si>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</si>
  <si>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</si>
  <si>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</si>
  <si>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</si>
  <si>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</si>
  <si>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</si>
  <si>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</si>
  <si>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</si>
  <si>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</si>
  <si>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</si>
  <si>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</si>
  <si>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</si>
  <si>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</si>
  <si>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</si>
  <si>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</si>
  <si>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</si>
  <si>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</si>
  <si>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</si>
  <si>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</si>
  <si>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</si>
  <si>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</si>
  <si>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</si>
  <si>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</si>
  <si>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</si>
  <si>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</si>
  <si>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</si>
  <si>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</si>
  <si>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</si>
  <si>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</si>
  <si>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</si>
  <si>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</si>
  <si>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</si>
  <si>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</si>
  <si>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</si>
  <si>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</si>
  <si>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</si>
  <si>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</si>
  <si>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</si>
  <si>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</si>
  <si>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</si>
  <si>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</si>
  <si>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</si>
  <si>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</si>
  <si>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</si>
  <si>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</si>
  <si>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</si>
  <si>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</si>
  <si>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</si>
  <si>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</si>
  <si>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</si>
  <si>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</si>
  <si>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</si>
  <si>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</si>
  <si>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</si>
  <si>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</si>
  <si>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</si>
  <si>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</si>
  <si>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</si>
  <si>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</si>
  <si>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</si>
  <si>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</si>
  <si>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</si>
  <si>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</si>
  <si>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</si>
  <si>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</si>
  <si>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</si>
  <si>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</si>
  <si>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</si>
  <si>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</si>
  <si>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</si>
  <si>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</si>
  <si>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</si>
  <si>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</si>
  <si>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</si>
  <si>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</si>
  <si>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</si>
  <si>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</si>
  <si>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</si>
  <si>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</si>
  <si>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</si>
  <si>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</si>
  <si>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</si>
  <si>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</si>
  <si>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</si>
  <si>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</si>
  <si>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</si>
  <si>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</si>
  <si>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</si>
  <si>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</si>
  <si>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</si>
  <si>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</si>
  <si>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</si>
  <si>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</si>
  <si>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</si>
  <si>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</si>
  <si>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</si>
  <si>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</si>
  <si>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</si>
  <si>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</si>
  <si>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</si>
  <si>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</si>
  <si>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</si>
  <si>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</si>
  <si>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</si>
  <si>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</si>
  <si>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</si>
  <si>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</si>
  <si>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</si>
  <si>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</si>
  <si>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</si>
  <si>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</si>
  <si>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</si>
  <si>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</si>
  <si>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</si>
  <si>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</si>
  <si>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</si>
  <si>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</si>
  <si>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</si>
  <si>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</si>
  <si>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</si>
  <si>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</si>
  <si>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</si>
  <si>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</si>
  <si>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</si>
  <si>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</si>
  <si>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</si>
  <si>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</si>
  <si>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</si>
  <si>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</si>
  <si>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</si>
  <si>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</si>
  <si>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</si>
  <si>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</si>
  <si>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</si>
  <si>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</si>
  <si>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</si>
  <si>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</si>
  <si>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</si>
  <si>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</si>
  <si>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</si>
  <si>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</si>
  <si>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</si>
  <si>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</si>
  <si>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</si>
  <si>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</si>
  <si>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</si>
  <si>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</si>
  <si>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</si>
  <si>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</si>
  <si>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</si>
  <si>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</si>
  <si>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</si>
  <si>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</si>
  <si>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</si>
  <si>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</si>
  <si>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</si>
  <si>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</si>
  <si>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</si>
  <si>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</si>
  <si>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</si>
  <si>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</si>
  <si>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</si>
  <si>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</si>
  <si>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</si>
  <si>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</si>
  <si>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</si>
  <si>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</si>
  <si>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</si>
  <si>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</si>
  <si>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</si>
  <si>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</si>
  <si>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</si>
  <si>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</si>
  <si>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</si>
  <si>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</si>
  <si>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</si>
  <si>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</si>
  <si>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</si>
  <si>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</si>
  <si>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</si>
  <si>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</si>
  <si>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</si>
  <si>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</si>
  <si>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</si>
  <si>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</si>
  <si>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</si>
  <si>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</si>
  <si>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</si>
  <si>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</si>
  <si>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</si>
  <si>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</si>
  <si>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</si>
  <si>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</si>
  <si>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</si>
  <si>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</si>
  <si>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</si>
  <si>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</si>
  <si>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</si>
  <si>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</si>
  <si>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</si>
  <si>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</si>
  <si>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</si>
  <si>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</si>
  <si>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</si>
  <si>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</si>
  <si>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</si>
  <si>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</si>
  <si>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</si>
  <si>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</si>
  <si>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</si>
  <si>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</si>
  <si>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</si>
  <si>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</si>
  <si>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</si>
  <si>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</si>
  <si>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</si>
  <si>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</si>
  <si>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</si>
  <si>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</si>
  <si>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</si>
  <si>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</si>
  <si>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</si>
  <si>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</si>
  <si>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</si>
  <si>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</si>
  <si>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</si>
  <si>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</si>
  <si>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</si>
  <si>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</si>
  <si>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</si>
  <si>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</si>
  <si>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</si>
  <si>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</si>
  <si>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</si>
  <si>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</si>
  <si>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</si>
  <si>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</si>
  <si>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</si>
  <si>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</si>
  <si>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</si>
  <si>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</si>
  <si>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</si>
  <si>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</si>
  <si>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</si>
  <si>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</si>
  <si>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</si>
  <si>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</si>
  <si>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</si>
  <si>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</si>
  <si>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</si>
  <si>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</si>
  <si>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</si>
  <si>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</si>
  <si>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</si>
  <si>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</si>
  <si>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</si>
  <si>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</si>
  <si>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</si>
  <si>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</si>
  <si>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</si>
  <si>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</si>
  <si>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</si>
  <si>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</si>
  <si>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</si>
  <si>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</si>
  <si>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</si>
  <si>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</si>
  <si>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</si>
  <si>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</si>
  <si>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</si>
  <si>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</si>
  <si>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</si>
  <si>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</si>
  <si>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</si>
  <si>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</si>
  <si>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</si>
  <si>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</si>
  <si>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</si>
  <si>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</si>
  <si>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</si>
  <si>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</si>
  <si>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</si>
  <si>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</si>
  <si>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</si>
  <si>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</si>
  <si>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</si>
  <si>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</si>
  <si>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</si>
  <si>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</si>
  <si>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</si>
  <si>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</si>
  <si>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</si>
  <si>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</si>
  <si>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</si>
  <si>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</si>
  <si>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</si>
  <si>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</si>
  <si>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</si>
  <si>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</si>
  <si>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</si>
  <si>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</si>
  <si>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</si>
  <si>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</si>
  <si>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</si>
  <si>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</si>
  <si>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</si>
  <si>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</si>
  <si>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</si>
  <si>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</si>
  <si>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</si>
  <si>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</si>
  <si>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</si>
  <si>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</si>
  <si>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</si>
  <si>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</si>
  <si>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</si>
  <si>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</si>
  <si>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</si>
  <si>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</si>
  <si>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</si>
  <si>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</si>
  <si>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</si>
  <si>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</si>
  <si>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</si>
  <si>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</si>
  <si>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</si>
  <si>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</si>
  <si>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</si>
  <si>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</si>
  <si>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</si>
  <si>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</si>
  <si>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</si>
  <si>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</si>
  <si>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</si>
  <si>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</si>
  <si>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</si>
  <si>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</si>
  <si>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</si>
  <si>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</si>
  <si>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</si>
  <si>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</si>
  <si>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</si>
  <si>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</si>
  <si>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</si>
  <si>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</si>
  <si>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</si>
  <si>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</si>
  <si>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</si>
  <si>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</si>
  <si>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</si>
  <si>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</si>
  <si>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</si>
  <si>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</si>
  <si>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</si>
  <si>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</si>
  <si>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</si>
  <si>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</si>
  <si>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</si>
  <si>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</si>
  <si>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</si>
  <si>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</si>
  <si>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</si>
  <si>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</si>
  <si>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</si>
  <si>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</si>
  <si>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</si>
  <si>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</si>
  <si>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</si>
  <si>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</si>
  <si>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</si>
  <si>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</si>
  <si>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</si>
  <si>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</si>
  <si>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</si>
  <si>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</si>
  <si>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</si>
  <si>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</si>
  <si>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</si>
  <si>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</si>
  <si>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</si>
  <si>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</si>
  <si>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</si>
  <si>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</si>
  <si>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</si>
  <si>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</si>
  <si>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</si>
  <si>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</si>
  <si>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</si>
  <si>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</si>
  <si>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</si>
  <si>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</si>
  <si>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</si>
  <si>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</si>
  <si>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</si>
  <si>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</si>
  <si>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</si>
  <si>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</si>
  <si>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</si>
  <si>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</si>
  <si>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</si>
  <si>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</si>
  <si>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</si>
  <si>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</si>
  <si>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</si>
  <si>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</si>
  <si>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</si>
  <si>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</si>
  <si>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</si>
  <si>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</si>
  <si>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</si>
  <si>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</si>
  <si>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</si>
  <si>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</si>
  <si>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</si>
  <si>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</si>
  <si>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</si>
  <si>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</si>
  <si>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</si>
  <si>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</si>
  <si>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</si>
  <si>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</si>
  <si>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</si>
  <si>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</si>
  <si>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</si>
  <si>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</si>
  <si>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</si>
  <si>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</si>
  <si>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</si>
  <si>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</si>
  <si>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</si>
  <si>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</si>
  <si>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</si>
  <si>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</si>
  <si>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</si>
  <si>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</si>
  <si>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</si>
  <si>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</si>
  <si>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</si>
  <si>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</si>
  <si>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</si>
  <si>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</si>
  <si>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</si>
  <si>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</si>
  <si>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</si>
  <si>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</si>
  <si>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</si>
  <si>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</si>
  <si>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</si>
  <si>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</si>
  <si>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</si>
  <si>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</si>
  <si>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</si>
  <si>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</si>
  <si>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</si>
  <si>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</si>
  <si>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</si>
  <si>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</si>
  <si>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</si>
  <si>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</si>
  <si>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</si>
  <si>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</si>
  <si>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</si>
  <si>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</si>
  <si>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</si>
  <si>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</si>
  <si>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</si>
  <si>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</si>
  <si>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</si>
  <si>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</si>
  <si>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</si>
  <si>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</si>
  <si>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</si>
  <si>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</si>
  <si>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</si>
  <si>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</si>
  <si>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</si>
  <si>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</si>
  <si>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</si>
  <si>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</si>
  <si>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</si>
  <si>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</si>
  <si>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</si>
  <si>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</si>
  <si>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</si>
  <si>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</si>
  <si>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</si>
  <si>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</si>
  <si>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</si>
  <si>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</si>
  <si>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</si>
  <si>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</si>
  <si>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</si>
  <si>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</si>
  <si>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</si>
  <si>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</si>
  <si>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</si>
  <si>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</si>
  <si>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</si>
  <si>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</si>
  <si>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</si>
  <si>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</si>
  <si>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</si>
  <si>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</si>
  <si>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</si>
  <si>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</si>
  <si>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</si>
  <si>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</si>
  <si>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</si>
  <si>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</si>
  <si>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</si>
  <si>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</si>
  <si>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</si>
  <si>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</si>
  <si>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</si>
  <si>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</si>
  <si>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</si>
  <si>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</si>
  <si>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</si>
  <si>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</si>
  <si>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</si>
  <si>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</si>
  <si>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</si>
  <si>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</si>
  <si>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</si>
  <si>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</si>
  <si>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</si>
  <si>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</si>
  <si>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</si>
  <si>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</si>
  <si>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</si>
  <si>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</si>
  <si>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</si>
  <si>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</si>
  <si>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</si>
  <si>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</si>
  <si>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</si>
  <si>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</si>
  <si>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</si>
  <si>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</si>
  <si>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</si>
  <si>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</si>
  <si>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</si>
  <si>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</si>
  <si>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</si>
  <si>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</si>
  <si>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</si>
  <si>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</si>
  <si>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</si>
  <si>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</si>
  <si>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</si>
  <si>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</si>
  <si>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</si>
  <si>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</si>
  <si>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</si>
  <si>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</si>
  <si>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</si>
  <si>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</si>
  <si>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</si>
  <si>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</si>
  <si>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</si>
  <si>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</si>
  <si>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</si>
  <si>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</si>
  <si>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</si>
  <si>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</si>
  <si>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</si>
  <si>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</si>
  <si>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</si>
  <si>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</si>
  <si>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</si>
  <si>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</si>
  <si>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</si>
  <si>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</si>
  <si>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</si>
  <si>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</si>
  <si>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</si>
  <si>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</si>
  <si>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</si>
  <si>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</si>
  <si>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</si>
  <si>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</si>
  <si>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</si>
  <si>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</si>
  <si>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</si>
  <si>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</si>
  <si>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</si>
  <si>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</si>
  <si>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</si>
  <si>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</si>
  <si>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</si>
  <si>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</si>
  <si>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</si>
  <si>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</si>
  <si>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</si>
  <si>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</si>
  <si>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</si>
  <si>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</si>
  <si>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</si>
  <si>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</si>
  <si>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</si>
  <si>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</si>
  <si>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</si>
  <si>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</si>
  <si>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</si>
  <si>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</si>
  <si>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</si>
  <si>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</si>
  <si>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</si>
  <si>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</si>
  <si>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</si>
  <si>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</si>
  <si>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</si>
  <si>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</si>
  <si>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</si>
  <si>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</si>
  <si>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</si>
  <si>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</si>
  <si>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</si>
  <si>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</si>
  <si>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</si>
  <si>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</si>
  <si>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</si>
  <si>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</si>
  <si>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</si>
  <si>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</si>
  <si>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</si>
  <si>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</si>
  <si>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</si>
  <si>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</si>
  <si>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</si>
  <si>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</si>
  <si>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</si>
  <si>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</si>
  <si>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</si>
  <si>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</si>
  <si>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</si>
  <si>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</si>
  <si>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</si>
  <si>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</si>
  <si>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</si>
  <si>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</si>
  <si>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</si>
  <si>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</si>
  <si>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</si>
  <si>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</si>
  <si>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</si>
  <si>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</si>
  <si>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</si>
  <si>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</si>
  <si>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</si>
  <si>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</si>
  <si>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</si>
  <si>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</si>
  <si>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</si>
  <si>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</si>
  <si>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</si>
  <si>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</si>
  <si>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</si>
  <si>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</si>
  <si>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</si>
  <si>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</si>
  <si>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</si>
  <si>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</si>
  <si>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</si>
  <si>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</si>
  <si>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</si>
  <si>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</si>
  <si>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</si>
  <si>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</si>
  <si>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</si>
  <si>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</si>
  <si>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</si>
  <si>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</si>
  <si>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</si>
  <si>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</si>
  <si>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</si>
  <si>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</si>
  <si>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</si>
  <si>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</si>
  <si>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</si>
  <si>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</si>
  <si>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</si>
  <si>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</si>
  <si>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</si>
  <si>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</si>
  <si>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</si>
  <si>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</si>
  <si>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</si>
  <si>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</si>
  <si>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</si>
  <si>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</si>
  <si>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</si>
  <si>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</si>
  <si>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</si>
  <si>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</si>
  <si>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</si>
  <si>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</si>
  <si>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</si>
  <si>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</si>
  <si>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</si>
  <si>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</si>
  <si>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</si>
  <si>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</si>
  <si>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</si>
  <si>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</si>
  <si>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</si>
  <si>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</si>
  <si>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</si>
  <si>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</si>
  <si>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</si>
  <si>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</si>
  <si>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</si>
  <si>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</si>
  <si>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</si>
  <si>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</si>
  <si>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</si>
  <si>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</si>
  <si>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</si>
  <si>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</si>
  <si>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</si>
  <si>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</si>
  <si>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</si>
  <si>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</si>
  <si>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</si>
  <si>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</si>
  <si>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</si>
  <si>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</si>
  <si>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</si>
  <si>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</si>
  <si>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</si>
  <si>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</si>
  <si>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</si>
  <si>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</si>
  <si>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</si>
  <si>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</si>
  <si>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</si>
  <si>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</si>
  <si>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</si>
  <si>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</si>
  <si>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</si>
  <si>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</si>
  <si>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</si>
  <si>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</si>
  <si>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</si>
  <si>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</si>
  <si>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</si>
  <si>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</si>
  <si>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</si>
  <si>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</si>
  <si>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</si>
  <si>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</si>
  <si>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</si>
  <si>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</si>
  <si>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</si>
  <si>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</si>
  <si>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</si>
  <si>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</si>
  <si>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</si>
  <si>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</si>
  <si>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</si>
  <si>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</si>
  <si>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</si>
  <si>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</si>
  <si>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</si>
  <si>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</si>
  <si>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</si>
  <si>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</si>
  <si>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</si>
  <si>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</si>
  <si>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</si>
  <si>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</si>
  <si>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</si>
  <si>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</si>
  <si>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</si>
  <si>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</si>
  <si>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</si>
  <si>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</si>
  <si>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</si>
  <si>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</si>
  <si>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</si>
  <si>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</si>
  <si>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</si>
  <si>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</si>
  <si>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</si>
  <si>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</si>
  <si>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</si>
  <si>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</si>
  <si>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</si>
  <si>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</si>
  <si>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</si>
  <si>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</si>
  <si>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</si>
  <si>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</si>
  <si>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</si>
  <si>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</si>
  <si>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</si>
  <si>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</si>
  <si>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</si>
  <si>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</si>
  <si>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</si>
  <si>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</si>
  <si>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</si>
  <si>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</si>
  <si>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</si>
  <si>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</si>
  <si>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</si>
  <si>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</si>
  <si>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</si>
  <si>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</si>
  <si>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</si>
  <si>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</si>
  <si>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</si>
  <si>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</si>
  <si>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</si>
  <si>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</si>
  <si>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</si>
  <si>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</si>
  <si>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</si>
  <si>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</si>
  <si>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</si>
  <si>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</si>
  <si>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</si>
  <si>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</si>
  <si>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</si>
  <si>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</si>
  <si>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</si>
  <si>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</si>
  <si>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</si>
  <si>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</si>
  <si>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</si>
  <si>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</si>
  <si>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</si>
  <si>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</si>
  <si>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</si>
  <si>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</si>
  <si>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</si>
  <si>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</si>
  <si>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</si>
  <si>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</si>
  <si>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</si>
  <si>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</si>
  <si>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</si>
  <si>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</si>
  <si>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</si>
  <si>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</si>
  <si>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</si>
  <si>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</si>
  <si>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</si>
  <si>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</si>
  <si>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</si>
  <si>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</si>
  <si>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</si>
  <si>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</si>
  <si>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</si>
  <si>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</si>
  <si>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</si>
  <si>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</si>
  <si>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</si>
  <si>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</si>
  <si>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</si>
  <si>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</si>
  <si>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</si>
  <si>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</si>
  <si>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</si>
  <si>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</si>
  <si>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</si>
  <si>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</si>
  <si>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</si>
  <si>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</si>
  <si>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</si>
  <si>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</si>
  <si>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</si>
  <si>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</si>
  <si>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</si>
  <si>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</si>
  <si>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</si>
  <si>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</si>
  <si>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</si>
  <si>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</si>
  <si>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</si>
  <si>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</si>
  <si>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</si>
  <si>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</si>
  <si>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</si>
  <si>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</si>
  <si>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</si>
  <si>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</si>
  <si>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</si>
  <si>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</si>
  <si>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</si>
  <si>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</si>
  <si>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</si>
  <si>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</si>
  <si>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</si>
  <si>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</si>
  <si>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</si>
  <si>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</si>
  <si>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</si>
  <si>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</si>
  <si>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</si>
  <si>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</si>
  <si>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</si>
  <si>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</si>
  <si>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</si>
  <si>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</si>
  <si>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</si>
  <si>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</si>
  <si>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</si>
  <si>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</si>
  <si>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</si>
  <si>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</si>
  <si>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</si>
  <si>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</si>
  <si>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</si>
  <si>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</si>
  <si>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</si>
  <si>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</si>
  <si>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</si>
  <si>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</si>
  <si>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</si>
  <si>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</si>
  <si>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</si>
  <si>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</si>
  <si>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</si>
  <si>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</si>
  <si>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</si>
  <si>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</si>
  <si>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</si>
  <si>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</si>
  <si>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</si>
  <si>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</si>
  <si>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</si>
  <si>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</si>
  <si>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</si>
  <si>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</si>
  <si>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</si>
  <si>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</si>
  <si>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</si>
  <si>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</si>
  <si>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</si>
  <si>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</si>
  <si>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</si>
  <si>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</si>
  <si>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</si>
  <si>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</si>
  <si>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</si>
  <si>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</si>
  <si>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</si>
  <si>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</si>
  <si>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</si>
  <si>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</si>
  <si>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</si>
  <si>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</si>
  <si>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</si>
  <si>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</si>
  <si>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</si>
  <si>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</si>
  <si>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</si>
  <si>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</si>
  <si>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</si>
  <si>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</si>
  <si>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</si>
  <si>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</si>
  <si>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</si>
  <si>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</si>
  <si>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</si>
  <si>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</si>
  <si>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</si>
  <si>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</si>
  <si>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</si>
  <si>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</si>
  <si>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</si>
  <si>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</si>
  <si>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</si>
  <si>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</si>
  <si>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</si>
  <si>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</si>
  <si>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</si>
  <si>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</si>
  <si>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</si>
  <si>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</si>
  <si>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</si>
  <si>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</si>
  <si>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</si>
  <si>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</si>
  <si>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</si>
  <si>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</si>
  <si>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</si>
  <si>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</si>
  <si>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</si>
  <si>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</si>
  <si>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</si>
  <si>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</si>
  <si>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</si>
  <si>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</si>
  <si>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</si>
  <si>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</si>
  <si>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</si>
  <si>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</si>
  <si>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</si>
  <si>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</si>
  <si>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</si>
  <si>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</si>
  <si>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</si>
  <si>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</si>
  <si>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</si>
  <si>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</si>
  <si>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</si>
  <si>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</si>
  <si>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</si>
  <si>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</si>
  <si>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</si>
  <si>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</si>
  <si>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</si>
  <si>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</si>
  <si>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</si>
  <si>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</si>
  <si>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</si>
  <si>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</si>
  <si>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</si>
  <si>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</si>
  <si>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</si>
  <si>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</si>
  <si>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</si>
  <si>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</si>
  <si>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</si>
  <si>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</si>
  <si>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</si>
  <si>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</si>
  <si>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</si>
  <si>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</si>
  <si>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</si>
  <si>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</si>
  <si>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</si>
  <si>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</si>
  <si>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</si>
  <si>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</si>
  <si>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</si>
  <si>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</si>
  <si>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</si>
  <si>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</si>
  <si>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</si>
  <si>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</si>
  <si>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</si>
  <si>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</si>
  <si>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</si>
  <si>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</si>
  <si>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</si>
  <si>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</si>
  <si>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</si>
  <si>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</si>
  <si>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</si>
  <si>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</si>
  <si>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</si>
  <si>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</si>
  <si>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</si>
  <si>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</si>
  <si>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</si>
  <si>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</si>
  <si>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</si>
  <si>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</si>
  <si>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</si>
  <si>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</si>
  <si>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</si>
  <si>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</si>
  <si>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</si>
  <si>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</si>
  <si>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</si>
  <si>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</si>
  <si>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</si>
  <si>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</si>
  <si>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</si>
  <si>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</si>
  <si>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</si>
  <si>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</si>
  <si>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</si>
  <si>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</si>
  <si>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</si>
  <si>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</si>
  <si>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</si>
  <si>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</si>
  <si>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</si>
  <si>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</si>
  <si>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</si>
  <si>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</si>
  <si>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</si>
  <si>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</si>
  <si>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</si>
  <si>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</si>
  <si>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</si>
  <si>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</si>
  <si>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</si>
  <si>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</si>
  <si>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</si>
  <si>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</si>
  <si>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</si>
  <si>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</si>
  <si>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</si>
  <si>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</si>
  <si>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</si>
  <si>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</si>
  <si>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</si>
  <si>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</si>
  <si>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</si>
  <si>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</si>
  <si>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</si>
  <si>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</si>
  <si>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</si>
  <si>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</si>
  <si>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</si>
  <si>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</si>
  <si>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</si>
  <si>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</si>
  <si>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</si>
  <si>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</si>
  <si>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</si>
  <si>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</si>
  <si>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</si>
  <si>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</si>
  <si>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</si>
  <si>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</si>
  <si>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</si>
  <si>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</si>
  <si>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</si>
  <si>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</si>
  <si>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</si>
  <si>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</si>
  <si>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</si>
  <si>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</si>
  <si>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</si>
  <si>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</si>
  <si>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</si>
  <si>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</si>
  <si>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</si>
  <si>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</si>
  <si>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</si>
  <si>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</si>
  <si>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</si>
  <si>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</si>
  <si>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</si>
  <si>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</si>
  <si>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</si>
  <si>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</si>
  <si>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</si>
  <si>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</si>
  <si>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</si>
  <si>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</si>
  <si>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</si>
  <si>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</si>
  <si>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</si>
  <si>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</si>
  <si>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</si>
  <si>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</si>
  <si>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</si>
  <si>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</si>
  <si>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</si>
  <si>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</si>
  <si>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</si>
  <si>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</si>
  <si>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</si>
  <si>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</si>
  <si>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</si>
  <si>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</si>
  <si>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</si>
  <si>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</si>
  <si>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</si>
  <si>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</si>
  <si>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</si>
  <si>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</si>
  <si>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</si>
  <si>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</si>
  <si>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</si>
  <si>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</si>
  <si>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</si>
  <si>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</si>
  <si>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</si>
  <si>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</si>
  <si>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</si>
  <si>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</si>
  <si>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</si>
  <si>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</si>
  <si>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</si>
  <si>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</si>
  <si>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</si>
  <si>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</si>
  <si>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</si>
  <si>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</si>
  <si>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</si>
  <si>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</si>
  <si>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</si>
  <si>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</si>
  <si>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</si>
  <si>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</si>
  <si>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</si>
  <si>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</si>
  <si>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</si>
  <si>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</si>
  <si>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</si>
  <si>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</si>
  <si>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</si>
  <si>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</si>
  <si>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</si>
  <si>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</si>
  <si>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</si>
  <si>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</si>
  <si>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</si>
  <si>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</si>
  <si>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</si>
  <si>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</si>
  <si>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</si>
  <si>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</si>
  <si>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</si>
  <si>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</si>
  <si>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</si>
  <si>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</si>
  <si>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</si>
  <si>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</si>
  <si>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</si>
  <si>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</si>
  <si>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</si>
  <si>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</si>
  <si>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</si>
  <si>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</si>
  <si>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</si>
  <si>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</si>
  <si>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</si>
  <si>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</si>
  <si>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</si>
  <si>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</si>
  <si>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</si>
  <si>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</si>
  <si>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</si>
  <si>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</si>
  <si>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</si>
  <si>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</si>
  <si>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</si>
  <si>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</si>
  <si>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</si>
  <si>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</si>
  <si>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</si>
  <si>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</si>
  <si>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</si>
  <si>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</si>
  <si>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</si>
  <si>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</si>
  <si>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</si>
  <si>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</si>
  <si>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</si>
  <si>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</si>
  <si>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</si>
  <si>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</si>
  <si>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</si>
  <si>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</si>
  <si>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</si>
  <si>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</si>
  <si>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</si>
  <si>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</si>
  <si>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</si>
  <si>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</si>
  <si>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</si>
  <si>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</si>
  <si>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</si>
  <si>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</si>
  <si>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</si>
  <si>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</si>
  <si>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</si>
  <si>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</si>
  <si>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</si>
  <si>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</si>
  <si>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</si>
  <si>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</si>
  <si>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</si>
  <si>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</si>
  <si>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</si>
  <si>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</si>
  <si>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</si>
  <si>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</si>
  <si>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</si>
  <si>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</si>
  <si>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</si>
  <si>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</si>
  <si>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</si>
  <si>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</si>
  <si>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</si>
  <si>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</si>
  <si>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</si>
  <si>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</si>
  <si>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</si>
  <si>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</si>
  <si>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</si>
  <si>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</si>
  <si>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</si>
  <si>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</si>
  <si>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</si>
  <si>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</si>
  <si>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</si>
  <si>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</si>
  <si>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</si>
  <si>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</si>
  <si>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</si>
  <si>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</si>
  <si>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</si>
  <si>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</si>
  <si>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</si>
  <si>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</si>
  <si>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</si>
  <si>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</si>
  <si>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</si>
  <si>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</si>
  <si>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</si>
  <si>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</si>
  <si>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</si>
  <si>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</si>
  <si>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</si>
  <si>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</si>
  <si>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</si>
  <si>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</si>
  <si>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</si>
  <si>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</si>
  <si>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</si>
  <si>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</si>
  <si>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</si>
  <si>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</si>
  <si>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</si>
  <si>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</si>
  <si>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</si>
  <si>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</si>
  <si>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</si>
  <si>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</si>
  <si>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</si>
  <si>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</si>
  <si>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</si>
  <si>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</si>
  <si>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</si>
  <si>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</si>
  <si>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</si>
  <si>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</si>
  <si>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</si>
  <si>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</si>
  <si>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</si>
  <si>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</si>
  <si>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</si>
  <si>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</si>
  <si>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</si>
  <si>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</si>
  <si>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</si>
  <si>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</si>
  <si>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</si>
  <si>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</si>
  <si>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</si>
  <si>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</si>
  <si>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</si>
  <si>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</si>
  <si>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</si>
  <si>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</si>
  <si>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</si>
  <si>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</si>
  <si>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</si>
  <si>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</si>
  <si>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</si>
  <si>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</si>
  <si>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</si>
  <si>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</si>
  <si>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</si>
  <si>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</si>
  <si>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</si>
  <si>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</si>
  <si>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</si>
  <si>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</si>
  <si>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</si>
  <si>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</si>
  <si>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</si>
  <si>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</si>
  <si>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</si>
  <si>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</si>
  <si>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</si>
  <si>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</si>
  <si>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</si>
  <si>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</si>
  <si>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</si>
  <si>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</si>
  <si>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</si>
  <si>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</si>
  <si>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</si>
  <si>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</si>
  <si>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</si>
  <si>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</si>
  <si>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</si>
  <si>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</si>
  <si>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</si>
  <si>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</si>
  <si>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</si>
  <si>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</si>
  <si>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</si>
  <si>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</si>
  <si>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</si>
  <si>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</si>
  <si>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</si>
  <si>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</si>
  <si>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</si>
  <si>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</si>
  <si>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</si>
  <si>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</si>
  <si>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</si>
  <si>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</si>
  <si>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</si>
  <si>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</si>
  <si>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</si>
  <si>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</si>
  <si>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</si>
  <si>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</si>
  <si>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</si>
  <si>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</si>
  <si>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</si>
  <si>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</si>
  <si>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</si>
  <si>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</si>
  <si>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</si>
  <si>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</si>
  <si>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</si>
  <si>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</si>
  <si>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</si>
  <si>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</si>
  <si>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</si>
  <si>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</si>
  <si>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</si>
  <si>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</si>
  <si>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</si>
  <si>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</si>
  <si>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</si>
  <si>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</si>
  <si>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</si>
  <si>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</si>
  <si>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</si>
  <si>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</si>
  <si>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</si>
  <si>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</si>
  <si>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</si>
  <si>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</si>
  <si>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</si>
  <si>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</si>
  <si>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</si>
  <si>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</si>
  <si>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</si>
  <si>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</si>
  <si>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</si>
  <si>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</si>
  <si>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</si>
  <si>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</si>
  <si>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</si>
  <si>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</si>
  <si>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</si>
  <si>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</si>
  <si>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</si>
  <si>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</si>
  <si>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</si>
  <si>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</si>
  <si>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</si>
  <si>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</si>
  <si>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</si>
  <si>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</si>
  <si>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</si>
  <si>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</si>
  <si>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</si>
  <si>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</si>
  <si>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</si>
  <si>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</si>
  <si>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</si>
  <si>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</si>
  <si>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</si>
  <si>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</si>
  <si>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</si>
  <si>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</si>
  <si>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</si>
  <si>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</si>
  <si>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</si>
  <si>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</si>
  <si>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</si>
  <si>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</si>
  <si>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</si>
  <si>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</si>
  <si>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</si>
  <si>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</si>
  <si>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</si>
  <si>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</si>
  <si>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</si>
  <si>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</si>
  <si>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</si>
  <si>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</si>
  <si>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</si>
  <si>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</si>
  <si>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</si>
  <si>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</si>
  <si>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</si>
  <si>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</si>
  <si>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</si>
  <si>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</si>
  <si>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</si>
  <si>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</si>
  <si>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</si>
  <si>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</si>
  <si>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</si>
  <si>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</si>
  <si>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</si>
  <si>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</si>
  <si>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</si>
  <si>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</si>
  <si>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</si>
  <si>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</si>
  <si>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</si>
  <si>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</si>
  <si>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</si>
  <si>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</si>
  <si>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</si>
  <si>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</si>
  <si>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</si>
  <si>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</si>
  <si>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</si>
  <si>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</si>
  <si>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</si>
  <si>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</si>
  <si>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</si>
  <si>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</si>
  <si>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</si>
  <si>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</si>
  <si>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</si>
  <si>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</si>
  <si>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</si>
  <si>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</si>
  <si>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</si>
  <si>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</si>
  <si>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</si>
  <si>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</si>
  <si>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</si>
  <si>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</si>
  <si>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</si>
  <si>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</si>
  <si>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</si>
  <si>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</si>
  <si>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</si>
  <si>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</si>
  <si>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</si>
  <si>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</si>
  <si>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</si>
  <si>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</si>
  <si>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</si>
  <si>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</si>
  <si>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</si>
  <si>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</si>
  <si>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</si>
  <si>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</si>
  <si>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</si>
  <si>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</si>
  <si>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</si>
  <si>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</si>
  <si>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</si>
  <si>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</si>
  <si>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</si>
  <si>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</si>
  <si>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</si>
  <si>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</si>
  <si>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</si>
  <si>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</si>
  <si>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</si>
  <si>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</si>
  <si>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</si>
  <si>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</si>
  <si>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</si>
  <si>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</si>
  <si>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</si>
  <si>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</si>
  <si>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</si>
  <si>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</si>
  <si>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</si>
  <si>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</si>
  <si>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</si>
  <si>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</si>
  <si>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</si>
  <si>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</si>
  <si>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</si>
  <si>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</si>
  <si>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</si>
  <si>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</si>
  <si>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</si>
  <si>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</si>
  <si>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</si>
  <si>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</si>
  <si>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</si>
  <si>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</si>
  <si>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</si>
  <si>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</si>
  <si>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</si>
  <si>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</si>
  <si>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</si>
  <si>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</si>
  <si>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</si>
  <si>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</si>
  <si>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</si>
  <si>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</si>
  <si>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</si>
  <si>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</si>
  <si>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</si>
  <si>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</si>
  <si>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</si>
  <si>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</si>
  <si>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</si>
  <si>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</si>
  <si>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</si>
  <si>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</si>
  <si>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</si>
  <si>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</si>
  <si>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</si>
  <si>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</si>
  <si>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</si>
  <si>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</si>
  <si>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</si>
  <si>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</si>
  <si>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</si>
  <si>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</si>
  <si>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</si>
  <si>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</si>
  <si>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</si>
  <si>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</si>
  <si>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</si>
  <si>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</si>
  <si>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</si>
  <si>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</si>
  <si>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</si>
  <si>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</si>
  <si>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</si>
  <si>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</si>
  <si>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</si>
  <si>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</si>
  <si>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</si>
  <si>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</si>
  <si>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</si>
  <si>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</si>
  <si>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</si>
  <si>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</si>
  <si>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</si>
  <si>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</si>
  <si>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</si>
  <si>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</si>
  <si>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</si>
  <si>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</si>
  <si>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</si>
  <si>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</si>
  <si>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</si>
  <si>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</si>
  <si>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</si>
  <si>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</si>
  <si>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</si>
  <si>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</si>
  <si>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</si>
  <si>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</si>
  <si>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</si>
  <si>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</si>
  <si>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</si>
  <si>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</si>
  <si>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</si>
  <si>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</si>
  <si>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</si>
  <si>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</si>
  <si>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</si>
  <si>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</si>
  <si>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</si>
  <si>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</si>
  <si>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</si>
  <si>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</si>
  <si>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</si>
  <si>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</si>
  <si>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</si>
  <si>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</si>
  <si>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</si>
  <si>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</si>
  <si>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</si>
  <si>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</si>
  <si>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</si>
  <si>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</si>
  <si>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</si>
  <si>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</si>
  <si>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</si>
  <si>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</si>
  <si>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</si>
  <si>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</si>
  <si>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</si>
  <si>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</si>
  <si>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</si>
  <si>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</si>
  <si>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</si>
  <si>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</si>
  <si>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</si>
  <si>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</si>
  <si>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</si>
  <si>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</si>
  <si>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</si>
  <si>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</si>
  <si>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</si>
  <si>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</si>
  <si>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</si>
  <si>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</si>
  <si>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</si>
  <si>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</si>
  <si>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</si>
  <si>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</si>
  <si>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</si>
  <si>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</si>
  <si>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</si>
  <si>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</si>
  <si>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</si>
  <si>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</si>
  <si>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</si>
  <si>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</si>
  <si>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</si>
  <si>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</si>
  <si>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</si>
  <si>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</si>
  <si>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</si>
  <si>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</si>
  <si>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</si>
  <si>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</si>
  <si>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</si>
  <si>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</si>
  <si>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</si>
  <si>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</si>
  <si>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</si>
  <si>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</si>
  <si>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</si>
  <si>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</si>
  <si>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</si>
  <si>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</si>
  <si>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</si>
  <si>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</si>
  <si>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</si>
  <si>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</si>
  <si>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</si>
  <si>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</si>
  <si>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</si>
  <si>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</si>
  <si>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</si>
  <si>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</si>
  <si>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</si>
  <si>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</si>
  <si>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</si>
  <si>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</si>
  <si>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</si>
  <si>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</si>
  <si>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</si>
  <si>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</si>
  <si>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</si>
  <si>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</si>
  <si>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</si>
  <si>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</si>
  <si>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</si>
  <si>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</si>
  <si>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</si>
  <si>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</si>
  <si>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</si>
  <si>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</si>
  <si>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</si>
  <si>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</si>
  <si>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</si>
  <si>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</si>
  <si>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</si>
  <si>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</si>
  <si>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</si>
  <si>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</si>
  <si>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</si>
  <si>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</si>
  <si>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</si>
  <si>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</si>
  <si>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</si>
  <si>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</si>
  <si>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</si>
  <si>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</si>
  <si>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</si>
  <si>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</si>
  <si>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</si>
  <si>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</si>
  <si>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</si>
  <si>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</si>
  <si>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</si>
  <si>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</si>
  <si>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</si>
  <si>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</si>
  <si>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</si>
  <si>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</si>
  <si>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</si>
  <si>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</si>
  <si>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</si>
  <si>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</si>
  <si>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</si>
  <si>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</si>
  <si>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</si>
  <si>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</si>
  <si>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</si>
  <si>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</si>
  <si>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</si>
  <si>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</si>
  <si>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</si>
  <si>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</si>
  <si>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</si>
  <si>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</si>
  <si>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</si>
  <si>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</si>
  <si>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</si>
  <si>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</si>
  <si>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</si>
  <si>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</si>
  <si>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</si>
  <si>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</si>
  <si>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</si>
  <si>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</si>
  <si>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</si>
  <si>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</si>
  <si>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</si>
  <si>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</si>
  <si>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</si>
  <si>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</si>
  <si>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</si>
  <si>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</si>
  <si>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</si>
  <si>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</si>
  <si>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</si>
  <si>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</si>
  <si>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</si>
  <si>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</si>
  <si>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</si>
  <si>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</si>
  <si>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</si>
  <si>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</si>
  <si>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</si>
  <si>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</si>
  <si>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</si>
  <si>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</si>
  <si>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</si>
  <si>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</si>
  <si>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</si>
  <si>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</si>
  <si>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</si>
  <si>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</si>
  <si>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</si>
  <si>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</si>
  <si>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</si>
  <si>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</si>
  <si>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</si>
  <si>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</si>
  <si>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</si>
  <si>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</si>
  <si>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</si>
  <si>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</si>
  <si>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</si>
  <si>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</si>
  <si>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</si>
  <si>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</si>
  <si>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</si>
  <si>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</si>
  <si>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</si>
  <si>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</si>
  <si>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</si>
  <si>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</si>
  <si>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</si>
  <si>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</si>
  <si>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</si>
  <si>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</si>
  <si>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</si>
  <si>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</si>
  <si>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</si>
  <si>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</si>
  <si>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</si>
  <si>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</si>
  <si>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</si>
  <si>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</si>
  <si>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</si>
  <si>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</si>
  <si>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</si>
  <si>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</si>
  <si>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</si>
  <si>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</si>
  <si>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</si>
  <si>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</si>
  <si>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</si>
  <si>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</si>
  <si>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</si>
  <si>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</si>
  <si>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</si>
  <si>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</si>
  <si>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</si>
  <si>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</si>
  <si>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</si>
  <si>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</si>
  <si>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</si>
  <si>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</si>
  <si>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</si>
  <si>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</si>
  <si>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</si>
  <si>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</si>
  <si>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</si>
  <si>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</si>
  <si>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</si>
  <si>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</si>
  <si>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</si>
  <si>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</si>
  <si>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</si>
  <si>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</si>
  <si>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</si>
  <si>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</si>
  <si>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</si>
  <si>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</si>
  <si>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</si>
  <si>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</si>
  <si>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</si>
  <si>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</si>
  <si>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</si>
  <si>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</si>
  <si>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</si>
  <si>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</si>
  <si>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</si>
  <si>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</si>
  <si>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</si>
  <si>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</si>
  <si>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</si>
  <si>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</si>
  <si>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</si>
  <si>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</si>
  <si>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</si>
  <si>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</si>
  <si>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</si>
  <si>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</si>
  <si>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</si>
  <si>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</si>
  <si>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</si>
  <si>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</si>
  <si>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</si>
  <si>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</si>
  <si>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</si>
  <si>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</si>
  <si>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</si>
  <si>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</si>
  <si>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</si>
  <si>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</si>
  <si>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</si>
  <si>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</si>
  <si>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</si>
  <si>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</si>
  <si>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</si>
  <si>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</si>
  <si>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</si>
  <si>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</si>
  <si>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</si>
  <si>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</si>
  <si>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</si>
  <si>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</si>
  <si>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</si>
  <si>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</si>
  <si>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</si>
  <si>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</si>
  <si>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</si>
  <si>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</si>
  <si>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</si>
  <si>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</si>
  <si>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</si>
  <si>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</si>
  <si>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</si>
  <si>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</si>
  <si>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</si>
  <si>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</si>
  <si>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</si>
  <si>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</si>
  <si>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</si>
  <si>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</si>
  <si>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</si>
  <si>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</si>
  <si>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</si>
  <si>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</si>
  <si>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</si>
  <si>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</si>
  <si>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</si>
  <si>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</si>
  <si>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</si>
  <si>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</si>
  <si>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</si>
  <si>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</si>
  <si>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</si>
  <si>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</si>
  <si>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</si>
  <si>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</si>
  <si>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</si>
  <si>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</si>
  <si>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</si>
  <si>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</si>
  <si>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</si>
  <si>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</si>
  <si>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</si>
  <si>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</si>
  <si>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</si>
  <si>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</si>
  <si>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</si>
  <si>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</si>
  <si>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</si>
  <si>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</si>
  <si>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</si>
  <si>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</si>
  <si>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</si>
  <si>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</si>
  <si>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</si>
  <si>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</si>
  <si>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</si>
  <si>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</si>
  <si>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</si>
  <si>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</si>
  <si>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</si>
  <si>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</si>
  <si>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</si>
  <si>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</si>
  <si>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</si>
  <si>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</si>
  <si>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</si>
  <si>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</si>
  <si>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</si>
  <si>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</si>
  <si>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</si>
  <si>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</si>
  <si>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</si>
  <si>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</si>
  <si>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</si>
  <si>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</si>
  <si>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</si>
  <si>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</si>
  <si>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</si>
  <si>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</si>
  <si>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</si>
  <si>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</si>
  <si>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</si>
  <si>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</si>
  <si>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</si>
  <si>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</si>
  <si>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</si>
  <si>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</si>
  <si>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</si>
  <si>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</si>
  <si>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</si>
  <si>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</si>
  <si>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</si>
  <si>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</si>
  <si>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</si>
  <si>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</si>
  <si>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</si>
  <si>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</si>
  <si>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</si>
  <si>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</si>
  <si>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</si>
  <si>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</si>
  <si>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</si>
  <si>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</si>
  <si>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</si>
  <si>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</si>
  <si>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</si>
  <si>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</si>
  <si>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</si>
  <si>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</si>
  <si>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</si>
  <si>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</si>
  <si>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</si>
  <si>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</si>
  <si>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</si>
  <si>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</si>
  <si>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</si>
  <si>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</si>
  <si>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</si>
  <si>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</si>
  <si>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</si>
  <si>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</si>
  <si>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</si>
  <si>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</si>
  <si>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</si>
  <si>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</si>
  <si>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</si>
  <si>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</si>
  <si>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</si>
  <si>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</si>
  <si>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</si>
  <si>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</si>
  <si>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</si>
  <si>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</si>
  <si>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</si>
  <si>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</si>
  <si>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</si>
  <si>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</si>
  <si>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</si>
  <si>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</si>
  <si>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</si>
  <si>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</si>
  <si>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</si>
  <si>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</si>
  <si>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</si>
  <si>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</si>
  <si>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</si>
  <si>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</si>
  <si>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</si>
  <si>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</si>
  <si>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</si>
  <si>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</si>
  <si>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</si>
  <si>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</si>
  <si>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</si>
  <si>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</si>
  <si>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</si>
  <si>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</si>
  <si>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</si>
  <si>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</si>
  <si>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</si>
  <si>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</si>
  <si>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</si>
  <si>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</si>
  <si>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</si>
  <si>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</si>
  <si>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</si>
  <si>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</si>
  <si>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</si>
  <si>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</si>
  <si>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</si>
  <si>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</si>
  <si>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</si>
  <si>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</si>
  <si>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</si>
  <si>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</si>
  <si>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</si>
  <si>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</si>
  <si>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</si>
  <si>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</si>
  <si>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</si>
  <si>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</si>
  <si>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</si>
  <si>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</si>
  <si>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</si>
  <si>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</si>
  <si>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</si>
  <si>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</si>
  <si>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</si>
  <si>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</si>
  <si>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</si>
  <si>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</si>
  <si>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</si>
  <si>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</si>
  <si>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</si>
  <si>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</si>
  <si>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</si>
  <si>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</si>
  <si>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</si>
  <si>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</si>
  <si>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</si>
  <si>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</si>
  <si>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</si>
  <si>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</si>
  <si>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</si>
  <si>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</si>
  <si>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</si>
  <si>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</si>
  <si>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</si>
  <si>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</si>
  <si>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</si>
  <si>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</si>
  <si>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</si>
  <si>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</si>
  <si>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</si>
  <si>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</si>
  <si>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</si>
  <si>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</si>
  <si>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</si>
  <si>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</si>
  <si>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</si>
  <si>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</si>
  <si>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</si>
  <si>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</si>
  <si>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</si>
  <si>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</si>
  <si>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</si>
  <si>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</si>
  <si>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</si>
  <si>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</si>
  <si>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</si>
  <si>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</si>
  <si>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</si>
  <si>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</si>
  <si>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</si>
  <si>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</si>
  <si>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</si>
  <si>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</si>
  <si>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</si>
  <si>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</si>
  <si>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</si>
  <si>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</si>
  <si>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</si>
  <si>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</si>
  <si>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</si>
  <si>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</si>
  <si>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</si>
  <si>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</si>
  <si>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</si>
  <si>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</si>
  <si>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</si>
  <si>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</si>
  <si>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</si>
  <si>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</si>
  <si>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</si>
  <si>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</si>
  <si>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</si>
  <si>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</si>
  <si>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</si>
  <si>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</si>
  <si>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</si>
  <si>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</si>
  <si>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</si>
  <si>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</si>
  <si>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</si>
  <si>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</si>
  <si>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</si>
  <si>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</si>
  <si>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</si>
  <si>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</si>
  <si>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</si>
  <si>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</si>
  <si>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</si>
  <si>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</si>
  <si>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</si>
  <si>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</si>
  <si>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</si>
  <si>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</si>
  <si>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</si>
  <si>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</si>
  <si>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</si>
  <si>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</si>
  <si>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</si>
  <si>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</si>
  <si>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</si>
  <si>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</si>
  <si>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</si>
  <si>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</si>
  <si>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</si>
  <si>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</si>
  <si>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</si>
  <si>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</si>
  <si>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</si>
  <si>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</si>
  <si>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</si>
  <si>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</si>
  <si>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</si>
  <si>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</si>
  <si>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</si>
  <si>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</si>
  <si>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</si>
  <si>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</si>
  <si>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</si>
  <si>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</si>
  <si>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</si>
  <si>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</si>
  <si>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</si>
  <si>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</si>
  <si>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</si>
  <si>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</si>
  <si>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</si>
  <si>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</si>
  <si>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</si>
  <si>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</si>
  <si>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</si>
  <si>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</si>
  <si>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</si>
  <si>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</si>
  <si>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</si>
  <si>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</si>
  <si>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</si>
  <si>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</si>
  <si>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</si>
  <si>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</si>
  <si>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</si>
  <si>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</si>
  <si>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</si>
  <si>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</si>
  <si>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</si>
  <si>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</si>
  <si>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</si>
  <si>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</si>
  <si>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</si>
  <si>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</si>
  <si>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</si>
  <si>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</si>
  <si>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</si>
  <si>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</si>
  <si>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</si>
  <si>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</si>
  <si>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</si>
  <si>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</si>
  <si>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</si>
  <si>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</si>
  <si>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</si>
  <si>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</si>
  <si>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</si>
  <si>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</si>
  <si>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</si>
  <si>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</si>
  <si>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</si>
  <si>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</si>
  <si>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</si>
  <si>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</si>
  <si>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</si>
  <si>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</si>
  <si>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</si>
  <si>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</si>
  <si>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</si>
  <si>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</si>
  <si>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</si>
  <si>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</si>
  <si>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</si>
  <si>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</si>
  <si>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</si>
  <si>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</si>
  <si>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</si>
  <si>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</si>
  <si>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</si>
  <si>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</si>
  <si>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</si>
  <si>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</si>
  <si>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</si>
  <si>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</si>
  <si>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</si>
  <si>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</si>
  <si>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</si>
  <si>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</si>
  <si>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</si>
  <si>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</si>
  <si>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</si>
  <si>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</si>
  <si>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</si>
  <si>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</si>
  <si>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</si>
  <si>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</si>
  <si>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</si>
  <si>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</si>
  <si>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</si>
  <si>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</si>
  <si>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</si>
  <si>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</si>
  <si>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</si>
  <si>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</si>
  <si>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</si>
  <si>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</si>
  <si>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</si>
  <si>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</si>
  <si>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</si>
  <si>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</si>
  <si>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</si>
  <si>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</si>
  <si>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</si>
  <si>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</si>
  <si>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</si>
  <si>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</si>
  <si>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</si>
  <si>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</si>
  <si>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</si>
  <si>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</si>
  <si>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</si>
  <si>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</si>
  <si>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</si>
  <si>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</si>
  <si>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</si>
  <si>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</si>
  <si>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</si>
  <si>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</si>
  <si>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</si>
  <si>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</si>
  <si>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</si>
  <si>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</si>
  <si>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</si>
  <si>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</si>
  <si>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</si>
  <si>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</si>
  <si>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</si>
  <si>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</si>
  <si>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</si>
  <si>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</si>
  <si>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</si>
  <si>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</si>
  <si>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</si>
  <si>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</si>
  <si>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</si>
  <si>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</si>
  <si>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</si>
  <si>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</si>
  <si>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</si>
  <si>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</si>
  <si>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</si>
  <si>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</si>
  <si>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</si>
  <si>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</si>
  <si>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</si>
  <si>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</si>
  <si>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</si>
  <si>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</si>
  <si>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</si>
  <si>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</si>
  <si>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</si>
  <si>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</si>
  <si>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</si>
  <si>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</si>
  <si>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</si>
  <si>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</si>
  <si>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</si>
  <si>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</si>
  <si>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</si>
  <si>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</si>
  <si>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</si>
  <si>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</si>
  <si>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</si>
  <si>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</si>
  <si>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</si>
  <si>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</si>
  <si>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</si>
  <si>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</si>
  <si>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</si>
  <si>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</si>
  <si>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</si>
  <si>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</si>
  <si>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</si>
  <si>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</si>
  <si>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</si>
  <si>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</si>
  <si>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</si>
  <si>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</si>
  <si>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</si>
  <si>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</si>
  <si>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</si>
  <si>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</si>
  <si>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</si>
  <si>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</si>
  <si>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</si>
  <si>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</si>
  <si>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</si>
  <si>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</si>
  <si>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</si>
  <si>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</si>
  <si>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</si>
  <si>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</si>
  <si>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</si>
  <si>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</si>
  <si>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</si>
  <si>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</si>
  <si>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</si>
  <si>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</si>
  <si>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</si>
  <si>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</si>
  <si>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</si>
  <si>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</si>
  <si>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</si>
  <si>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</si>
  <si>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</si>
  <si>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</si>
  <si>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</si>
  <si>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</si>
  <si>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</si>
  <si>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</si>
  <si>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</si>
  <si>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</si>
  <si>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</si>
  <si>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</si>
  <si>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</si>
  <si>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</si>
  <si>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</si>
  <si>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</si>
  <si>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</si>
  <si>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</si>
  <si>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</si>
  <si>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</si>
  <si>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</si>
  <si>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</si>
  <si>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</si>
  <si>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</si>
  <si>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</si>
  <si>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</si>
  <si>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</si>
  <si>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</si>
  <si>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</si>
  <si>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</si>
  <si>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</si>
  <si>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</si>
  <si>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</si>
  <si>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</si>
  <si>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</si>
  <si>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</si>
  <si>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</si>
  <si>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</si>
  <si>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</si>
  <si>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</si>
  <si>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</si>
  <si>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</si>
  <si>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</si>
  <si>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</si>
  <si>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</si>
  <si>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</si>
  <si>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</si>
  <si>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</si>
  <si>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</si>
  <si>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</si>
  <si>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</si>
  <si>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</si>
  <si>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</si>
  <si>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</si>
  <si>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</si>
  <si>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</si>
  <si>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</si>
  <si>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</si>
  <si>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</si>
  <si>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</si>
  <si>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</si>
  <si>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</si>
  <si>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</si>
  <si>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</si>
  <si>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</si>
  <si>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</si>
  <si>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</si>
  <si>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</si>
  <si>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</si>
  <si>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</si>
  <si>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</si>
  <si>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</si>
  <si>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</si>
  <si>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</si>
  <si>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</si>
  <si>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</si>
  <si>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</si>
  <si>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</si>
  <si>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</si>
  <si>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</si>
  <si>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</si>
  <si>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</si>
  <si>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</si>
  <si>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</si>
  <si>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</si>
  <si>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</si>
  <si>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</si>
  <si>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</si>
  <si>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</si>
  <si>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</si>
  <si>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</si>
  <si>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</si>
  <si>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</si>
  <si>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</si>
  <si>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</si>
  <si>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</si>
  <si>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</si>
  <si>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</si>
  <si>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</si>
  <si>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</si>
  <si>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</si>
  <si>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</si>
  <si>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</si>
  <si>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</si>
  <si>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</si>
  <si>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</si>
  <si>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</si>
  <si>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</si>
  <si>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</si>
  <si>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</si>
  <si>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</si>
  <si>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</si>
  <si>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</si>
  <si>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</si>
  <si>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</si>
  <si>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</si>
  <si>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</si>
  <si>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</si>
  <si>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</si>
  <si>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</si>
  <si>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</si>
  <si>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</si>
  <si>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</si>
  <si>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</si>
  <si>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</si>
  <si>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</si>
  <si>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</si>
  <si>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</si>
  <si>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</si>
  <si>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</si>
  <si>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</si>
  <si>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</si>
  <si>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</si>
  <si>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</si>
  <si>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</si>
  <si>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</si>
  <si>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</si>
  <si>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</si>
  <si>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</si>
  <si>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</si>
  <si>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</si>
  <si>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</si>
  <si>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</si>
  <si>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</si>
  <si>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</si>
  <si>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</si>
  <si>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</si>
  <si>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</si>
  <si>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</si>
  <si>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</si>
  <si>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</si>
  <si>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</si>
  <si>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</si>
  <si>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</si>
  <si>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</si>
  <si>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</si>
  <si>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</si>
  <si>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</si>
  <si>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</si>
  <si>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</si>
  <si>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</si>
  <si>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</si>
  <si>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</si>
  <si>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</si>
  <si>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</si>
  <si>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</si>
  <si>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</si>
  <si>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</si>
  <si>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</si>
  <si>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</si>
  <si>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</si>
  <si>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</si>
  <si>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</si>
  <si>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</si>
  <si>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</si>
  <si>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</si>
  <si>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</si>
  <si>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</si>
  <si>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</si>
  <si>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</si>
  <si>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</si>
  <si>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</si>
  <si>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</si>
  <si>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</si>
  <si>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</si>
  <si>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</si>
  <si>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</si>
  <si>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</si>
  <si>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</si>
  <si>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</si>
  <si>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</si>
  <si>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</si>
  <si>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</si>
  <si>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</si>
  <si>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</si>
  <si>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</si>
  <si>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</si>
  <si>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</si>
  <si>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</si>
  <si>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</si>
  <si>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</si>
  <si>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</si>
  <si>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</si>
  <si>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</si>
  <si>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</si>
  <si>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</si>
  <si>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</si>
  <si>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</si>
  <si>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</si>
  <si>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</si>
  <si>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</si>
  <si>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</si>
  <si>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</si>
  <si>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</si>
  <si>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</si>
  <si>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</si>
  <si>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</si>
  <si>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</si>
  <si>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</si>
  <si>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</si>
  <si>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</si>
  <si>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</si>
  <si>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</si>
  <si>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</si>
  <si>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</si>
  <si>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</si>
  <si>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</si>
  <si>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</si>
  <si>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</si>
  <si>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</si>
  <si>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</si>
  <si>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</si>
  <si>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</si>
  <si>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</si>
  <si>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</si>
  <si>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</si>
  <si>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</si>
  <si>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</si>
  <si>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</si>
  <si>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</si>
  <si>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</si>
  <si>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</si>
  <si>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</si>
  <si>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</si>
  <si>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</si>
  <si>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</si>
  <si>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</si>
  <si>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</si>
  <si>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</si>
  <si>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</si>
  <si>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</si>
  <si>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</si>
  <si>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</si>
  <si>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</si>
  <si>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</si>
  <si>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</si>
  <si>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</si>
  <si>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</si>
  <si>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</si>
  <si>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</si>
  <si>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</si>
  <si>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</si>
  <si>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</si>
  <si>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</si>
  <si>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</si>
  <si>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</si>
  <si>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</si>
  <si>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</si>
  <si>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</si>
  <si>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</si>
  <si>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</si>
  <si>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</si>
  <si>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</si>
  <si>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</si>
  <si>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</si>
  <si>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</si>
  <si>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</si>
  <si>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</si>
  <si>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</si>
  <si>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</si>
  <si>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</si>
  <si>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</si>
  <si>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</si>
  <si>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</si>
  <si>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</si>
  <si>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</si>
  <si>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</si>
  <si>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</si>
  <si>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</si>
  <si>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</si>
  <si>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</si>
  <si>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</si>
  <si>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</si>
  <si>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</si>
  <si>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</si>
  <si>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</si>
  <si>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</si>
  <si>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</si>
  <si>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</si>
  <si>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</si>
  <si>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</si>
  <si>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</si>
  <si>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</si>
  <si>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</si>
  <si>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</si>
  <si>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</si>
  <si>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</si>
  <si>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</si>
  <si>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</si>
  <si>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</si>
  <si>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</si>
  <si>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</si>
  <si>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</si>
  <si>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</si>
  <si>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</si>
  <si>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</si>
  <si>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</si>
  <si>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</si>
  <si>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</si>
  <si>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</si>
  <si>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</si>
  <si>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</si>
  <si>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</si>
  <si>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</si>
  <si>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</si>
  <si>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</si>
  <si>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</si>
  <si>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</si>
  <si>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</si>
  <si>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</si>
  <si>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</si>
  <si>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</si>
  <si>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</si>
  <si>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</si>
  <si>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</si>
  <si>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</si>
  <si>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</si>
  <si>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</si>
  <si>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</si>
  <si>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</si>
  <si>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</si>
  <si>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</si>
  <si>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</si>
  <si>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</si>
  <si>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</si>
  <si>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</si>
  <si>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</si>
  <si>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</si>
  <si>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</si>
  <si>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</si>
  <si>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</si>
  <si>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</si>
  <si>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</si>
  <si>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</si>
  <si>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</si>
  <si>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</si>
  <si>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</si>
  <si>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</si>
  <si>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</si>
  <si>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</si>
  <si>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</si>
  <si>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</si>
  <si>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</si>
  <si>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</si>
  <si>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</si>
  <si>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</si>
  <si>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</si>
  <si>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</si>
  <si>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</si>
  <si>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</si>
  <si>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</si>
  <si>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</si>
  <si>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</si>
  <si>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</si>
  <si>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</si>
  <si>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</si>
  <si>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</si>
  <si>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</si>
  <si>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</si>
  <si>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</si>
  <si>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</si>
  <si>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</si>
  <si>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</si>
  <si>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</si>
  <si>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</si>
  <si>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</si>
  <si>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</si>
  <si>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</si>
  <si>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</si>
  <si>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</si>
  <si>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</si>
  <si>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</si>
  <si>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</si>
  <si>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</si>
  <si>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</si>
  <si>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</si>
  <si>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</si>
  <si>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</si>
  <si>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</si>
  <si>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</si>
  <si>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</si>
  <si>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</si>
  <si>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</si>
  <si>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</si>
  <si>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</si>
  <si>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</si>
  <si>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</si>
  <si>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</si>
  <si>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</si>
  <si>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</si>
  <si>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</si>
  <si>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</si>
  <si>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</si>
  <si>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</si>
  <si>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</si>
  <si>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</si>
  <si>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</si>
  <si>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</si>
  <si>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</si>
  <si>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</si>
  <si>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</si>
  <si>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</si>
  <si>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</si>
  <si>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</si>
  <si>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</si>
  <si>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</si>
  <si>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</si>
  <si>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</si>
  <si>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</si>
  <si>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</si>
  <si>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</si>
  <si>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</si>
  <si>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</si>
  <si>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</si>
  <si>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</si>
  <si>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</si>
  <si>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</si>
  <si>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</si>
  <si>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</si>
  <si>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</si>
  <si>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</si>
  <si>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</si>
  <si>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</si>
  <si>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</si>
  <si>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</si>
  <si>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</si>
  <si>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</si>
  <si>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</si>
  <si>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</si>
  <si>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</si>
  <si>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</si>
  <si>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</si>
  <si>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</si>
  <si>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</si>
  <si>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</si>
  <si>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</si>
  <si>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</si>
  <si>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</si>
  <si>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</si>
  <si>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</si>
  <si>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</si>
  <si>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</si>
  <si>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</si>
  <si>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</si>
  <si>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</si>
  <si>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</si>
  <si>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</si>
  <si>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</si>
  <si>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</si>
  <si>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</si>
  <si>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</si>
  <si>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</si>
  <si>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</si>
  <si>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</si>
  <si>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</si>
  <si>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</si>
  <si>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</si>
  <si>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</si>
  <si>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</si>
  <si>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</si>
  <si>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</si>
  <si>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</si>
  <si>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</si>
  <si>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</si>
  <si>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</si>
  <si>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</si>
  <si>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</si>
  <si>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</si>
  <si>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</si>
  <si>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</si>
  <si>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</si>
  <si>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</si>
  <si>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</si>
  <si>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</si>
  <si>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</si>
  <si>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</si>
  <si>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</si>
  <si>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</si>
  <si>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</si>
  <si>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</si>
  <si>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</si>
  <si>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</si>
  <si>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</si>
  <si>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</si>
  <si>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</si>
  <si>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</si>
  <si>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</si>
  <si>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</si>
  <si>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</si>
  <si>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</si>
  <si>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</si>
  <si>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</si>
  <si>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</si>
  <si>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</si>
  <si>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</si>
  <si>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</si>
  <si>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</si>
  <si>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</si>
  <si>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</si>
  <si>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</si>
  <si>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</si>
  <si>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</si>
  <si>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</si>
  <si>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</si>
  <si>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</si>
  <si>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</si>
  <si>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</si>
  <si>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</si>
  <si>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</si>
  <si>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</si>
  <si>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</si>
  <si>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</si>
  <si>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</si>
  <si>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</si>
  <si>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</si>
  <si>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</si>
  <si>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</si>
  <si>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</si>
  <si>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</si>
  <si>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</si>
  <si>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</si>
  <si>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</si>
  <si>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</si>
  <si>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</si>
  <si>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</si>
  <si>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</si>
  <si>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</si>
  <si>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</si>
  <si>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</si>
  <si>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</si>
  <si>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</si>
  <si>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</si>
  <si>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</si>
  <si>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</si>
  <si>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</si>
  <si>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</si>
  <si>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</si>
  <si>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</si>
  <si>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</si>
  <si>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</si>
  <si>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</si>
  <si>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</si>
  <si>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</si>
  <si>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</si>
  <si>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</si>
  <si>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</si>
  <si>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</si>
  <si>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</si>
  <si>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</si>
  <si>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</si>
  <si>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</si>
  <si>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</si>
  <si>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</si>
  <si>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</si>
  <si>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</si>
  <si>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</si>
  <si>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</si>
  <si>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</si>
  <si>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</si>
  <si>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</si>
  <si>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</si>
  <si>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</si>
  <si>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</si>
  <si>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</si>
  <si>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</si>
  <si>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</si>
  <si>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</si>
  <si>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</si>
  <si>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</si>
  <si>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</si>
  <si>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</si>
  <si>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</si>
  <si>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</si>
  <si>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</si>
  <si>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</si>
  <si>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</si>
  <si>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</si>
  <si>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</si>
  <si>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</si>
  <si>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</si>
  <si>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</si>
  <si>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</si>
  <si>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</si>
  <si>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</si>
  <si>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</si>
  <si>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</si>
  <si>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</si>
  <si>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</si>
  <si>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</si>
  <si>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</si>
  <si>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</si>
  <si>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</si>
  <si>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</si>
  <si>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</si>
  <si>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</si>
  <si>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</si>
  <si>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</si>
  <si>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</si>
  <si>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</si>
  <si>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</si>
  <si>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</si>
  <si>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</si>
  <si>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</si>
  <si>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</si>
  <si>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</si>
  <si>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</si>
  <si>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</si>
  <si>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</si>
  <si>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</si>
  <si>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</si>
  <si>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</si>
  <si>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</si>
  <si>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</si>
  <si>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</si>
  <si>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</si>
  <si>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</si>
  <si>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</si>
  <si>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</si>
  <si>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</si>
  <si>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</si>
  <si>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</si>
  <si>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</si>
  <si>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</si>
  <si>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</si>
  <si>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</si>
  <si>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</si>
  <si>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</si>
  <si>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</si>
  <si>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</si>
  <si>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</si>
  <si>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</si>
  <si>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</si>
  <si>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</si>
  <si>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</si>
  <si>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</si>
  <si>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</si>
  <si>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</si>
  <si>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</si>
  <si>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</si>
  <si>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</si>
  <si>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</si>
  <si>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</si>
  <si>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</si>
  <si>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</si>
  <si>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</si>
  <si>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</si>
  <si>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</si>
  <si>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</si>
  <si>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</si>
  <si>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</si>
  <si>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</si>
  <si>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</si>
  <si>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</si>
  <si>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</si>
  <si>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</si>
  <si>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</si>
  <si>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</si>
  <si>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</si>
  <si>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</si>
  <si>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</si>
  <si>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</si>
  <si>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</si>
  <si>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</si>
  <si>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</si>
  <si>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</si>
  <si>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</si>
  <si>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</si>
  <si>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</si>
  <si>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</si>
  <si>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</si>
  <si>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</si>
  <si>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</si>
  <si>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</si>
  <si>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</si>
  <si>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</si>
  <si>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</si>
  <si>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</si>
  <si>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</si>
  <si>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</si>
  <si>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</si>
  <si>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</si>
  <si>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</si>
  <si>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</si>
  <si>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</si>
  <si>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</si>
  <si>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</si>
  <si>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</si>
  <si>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</si>
  <si>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</si>
  <si>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</si>
  <si>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</si>
  <si>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</si>
  <si>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</si>
  <si>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</si>
  <si>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</si>
  <si>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</si>
  <si>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</si>
  <si>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</si>
  <si>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</si>
  <si>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</si>
  <si>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</si>
  <si>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</si>
  <si>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</si>
  <si>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</si>
  <si>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</si>
  <si>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</si>
  <si>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</si>
  <si>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</si>
  <si>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</si>
  <si>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</si>
  <si>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</si>
  <si>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</si>
  <si>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</si>
  <si>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</si>
  <si>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</si>
  <si>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</si>
  <si>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</si>
  <si>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</si>
  <si>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</si>
  <si>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</si>
  <si>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</si>
  <si>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</si>
  <si>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</si>
  <si>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</si>
  <si>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</si>
  <si>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</si>
  <si>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</si>
  <si>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</si>
  <si>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</si>
  <si>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</si>
  <si>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</si>
  <si>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</si>
  <si>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</si>
  <si>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</si>
  <si>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</si>
  <si>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</si>
  <si>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</si>
  <si>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</si>
  <si>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</si>
  <si>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</si>
  <si>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</si>
  <si>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</si>
  <si>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</si>
  <si>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</si>
  <si>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</si>
  <si>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</si>
  <si>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</si>
  <si>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</si>
  <si>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</si>
  <si>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</si>
  <si>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</si>
  <si>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</si>
  <si>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</si>
  <si>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</si>
  <si>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</si>
  <si>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</si>
  <si>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</si>
  <si>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</si>
  <si>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</si>
  <si>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</si>
  <si>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</si>
  <si>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</si>
  <si>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</si>
  <si>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</si>
  <si>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</si>
  <si>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</si>
  <si>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</si>
  <si>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</si>
  <si>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</si>
  <si>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</si>
  <si>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</si>
  <si>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</si>
  <si>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</si>
  <si>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</si>
  <si>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</si>
  <si>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</si>
  <si>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</si>
  <si>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</si>
  <si>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</si>
  <si>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</si>
  <si>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</si>
  <si>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</si>
  <si>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</si>
  <si>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</si>
  <si>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</si>
  <si>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</si>
  <si>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</si>
  <si>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</si>
  <si>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</si>
  <si>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</si>
  <si>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</si>
  <si>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</si>
  <si>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</si>
  <si>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</si>
  <si>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</si>
  <si>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</si>
  <si>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</si>
  <si>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</si>
  <si>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</si>
  <si>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</si>
  <si>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</si>
  <si>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</si>
  <si>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</si>
  <si>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</si>
  <si>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</si>
  <si>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</si>
  <si>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</si>
  <si>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</si>
  <si>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</si>
  <si>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</si>
  <si>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</si>
  <si>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</si>
  <si>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</si>
  <si>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</si>
  <si>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</si>
  <si>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</si>
  <si>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</si>
  <si>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</si>
  <si>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</si>
  <si>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</si>
  <si>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</si>
  <si>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</si>
  <si>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</si>
  <si>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</si>
  <si>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</si>
  <si>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</si>
  <si>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</si>
  <si>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</si>
  <si>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</si>
  <si>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</si>
  <si>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</si>
  <si>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</si>
  <si>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</si>
  <si>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</si>
  <si>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</si>
  <si>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</si>
  <si>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</si>
  <si>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</si>
  <si>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</si>
  <si>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</si>
  <si>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</si>
  <si>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</si>
  <si>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</si>
  <si>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</si>
  <si>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</si>
  <si>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</si>
  <si>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</si>
  <si>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</si>
  <si>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</si>
  <si>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</si>
  <si>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</si>
  <si>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</si>
  <si>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</si>
  <si>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</si>
  <si>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</si>
  <si>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</si>
  <si>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</si>
  <si>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</si>
  <si>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</si>
  <si>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</si>
  <si>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</si>
  <si>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</si>
  <si>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</si>
  <si>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</si>
  <si>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</si>
  <si>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</si>
  <si>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</si>
  <si>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</si>
  <si>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</si>
  <si>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</si>
  <si>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</si>
  <si>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</si>
  <si>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</si>
  <si>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</si>
  <si>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</si>
  <si>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</si>
  <si>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</si>
  <si>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</si>
  <si>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</si>
  <si>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</si>
  <si>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</si>
  <si>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</si>
  <si>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</si>
  <si>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</si>
  <si>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</si>
  <si>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</si>
  <si>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</si>
  <si>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</si>
  <si>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</si>
  <si>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</si>
  <si>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</si>
  <si>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</si>
  <si>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</si>
  <si>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</si>
  <si>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</si>
  <si>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</si>
  <si>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</si>
  <si>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</si>
  <si>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</si>
  <si>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</si>
  <si>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</si>
  <si>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</si>
  <si>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</si>
  <si>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</si>
  <si>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</si>
  <si>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</si>
  <si>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</si>
  <si>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</si>
  <si>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</si>
  <si>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</si>
  <si>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</si>
  <si>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</si>
  <si>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</si>
  <si>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</si>
  <si>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</si>
  <si>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</si>
  <si>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</si>
  <si>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</si>
  <si>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</si>
  <si>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</si>
  <si>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</si>
  <si>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</si>
  <si>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</si>
  <si>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</si>
  <si>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</si>
  <si>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</si>
  <si>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</si>
  <si>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</si>
  <si>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</si>
  <si>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</si>
  <si>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</si>
  <si>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</si>
  <si>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</si>
  <si>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</si>
  <si>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</si>
  <si>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</si>
  <si>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</si>
  <si>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</si>
  <si>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</si>
  <si>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</si>
  <si>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</si>
  <si>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</si>
  <si>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</si>
  <si>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</si>
  <si>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</si>
  <si>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</si>
  <si>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</si>
  <si>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</si>
  <si>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</si>
  <si>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</si>
  <si>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</si>
  <si>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</si>
  <si>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</si>
  <si>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</si>
  <si>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</si>
  <si>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</si>
  <si>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</si>
  <si>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</si>
  <si>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</si>
  <si>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</si>
  <si>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</si>
  <si>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</si>
  <si>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</si>
  <si>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</si>
  <si>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</si>
  <si>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</si>
  <si>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</si>
  <si>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</si>
  <si>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</si>
  <si>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</si>
  <si>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</si>
  <si>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</si>
  <si>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</si>
  <si>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</si>
  <si>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</si>
  <si>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</si>
  <si>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</si>
  <si>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</si>
  <si>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</si>
  <si>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</si>
  <si>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</si>
  <si>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</si>
  <si>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</si>
  <si>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</si>
  <si>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</si>
  <si>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</si>
  <si>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</si>
  <si>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</si>
  <si>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</si>
  <si>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</si>
  <si>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</si>
  <si>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</si>
  <si>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</si>
  <si>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</si>
  <si>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</si>
  <si>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</si>
  <si>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</si>
  <si>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</si>
  <si>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</si>
  <si>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</si>
  <si>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</si>
  <si>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</si>
  <si>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</si>
  <si>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</si>
  <si>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</si>
  <si>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</si>
  <si>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</si>
  <si>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</si>
  <si>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</si>
  <si>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</si>
  <si>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</si>
  <si>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</si>
  <si>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</si>
  <si>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</si>
  <si>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</si>
  <si>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</si>
  <si>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</si>
  <si>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</si>
  <si>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</si>
  <si>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</si>
  <si>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</si>
  <si>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</si>
  <si>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</si>
  <si>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</si>
  <si>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</si>
  <si>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</si>
  <si>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</si>
  <si>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</si>
  <si>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</si>
  <si>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</si>
  <si>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</si>
  <si>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</si>
  <si>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</si>
  <si>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</si>
  <si>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</si>
  <si>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</si>
  <si>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</si>
  <si>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</si>
  <si>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</si>
  <si>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</si>
  <si>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</si>
  <si>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</si>
  <si>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</si>
  <si>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</si>
  <si>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</si>
  <si>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</si>
  <si>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</si>
  <si>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</si>
  <si>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</si>
  <si>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</si>
  <si>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</si>
  <si>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</si>
  <si>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</si>
  <si>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</si>
  <si>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</si>
  <si>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</si>
  <si>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</si>
  <si>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</si>
  <si>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</si>
  <si>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</si>
  <si>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</si>
  <si>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</si>
  <si>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</si>
  <si>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</si>
  <si>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</si>
  <si>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</si>
  <si>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</si>
  <si>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</si>
  <si>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</si>
  <si>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</si>
  <si>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</si>
  <si>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</si>
  <si>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</si>
  <si>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</si>
  <si>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</si>
  <si>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</si>
  <si>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</si>
  <si>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</si>
  <si>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</si>
  <si>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</si>
  <si>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</si>
  <si>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</si>
  <si>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</si>
  <si>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</si>
  <si>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</si>
  <si>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</si>
  <si>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</si>
  <si>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</si>
  <si>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</si>
  <si>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</si>
  <si>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</si>
  <si>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</si>
  <si>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</si>
  <si>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</si>
  <si>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</si>
  <si>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</si>
  <si>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</si>
  <si>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</si>
  <si>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</si>
  <si>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</si>
  <si>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</si>
  <si>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</si>
  <si>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</si>
  <si>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</si>
  <si>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</si>
  <si>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</si>
  <si>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</si>
  <si>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</si>
  <si>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</si>
  <si>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</si>
  <si>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</si>
  <si>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</si>
  <si>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</si>
  <si>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</si>
  <si>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</si>
  <si>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</si>
  <si>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</si>
  <si>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</si>
  <si>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</si>
  <si>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</si>
  <si>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</si>
  <si>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</si>
  <si>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</si>
  <si>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</si>
  <si>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</si>
  <si>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</si>
  <si>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</si>
  <si>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</si>
  <si>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</si>
  <si>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</si>
  <si>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</si>
  <si>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</si>
  <si>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</si>
  <si>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</si>
  <si>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</si>
  <si>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</si>
  <si>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</si>
  <si>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</si>
  <si>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</si>
  <si>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</si>
  <si>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</si>
  <si>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</si>
  <si>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</si>
  <si>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</si>
  <si>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</si>
  <si>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</si>
  <si>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</si>
  <si>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</si>
  <si>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</si>
  <si>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</si>
  <si>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</si>
  <si>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</si>
  <si>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</si>
  <si>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</si>
  <si>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</si>
  <si>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</si>
  <si>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</si>
  <si>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</si>
  <si>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</si>
  <si>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</si>
  <si>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</si>
  <si>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</si>
  <si>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</si>
  <si>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</si>
  <si>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</si>
  <si>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</si>
  <si>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</si>
  <si>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</si>
  <si>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</si>
  <si>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</si>
  <si>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</si>
  <si>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</si>
  <si>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</si>
  <si>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</si>
  <si>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</si>
  <si>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</si>
  <si>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</si>
  <si>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</si>
  <si>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</si>
  <si>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</si>
  <si>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</si>
  <si>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</si>
  <si>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</si>
  <si>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</si>
  <si>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</si>
  <si>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</si>
  <si>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</si>
  <si>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</si>
  <si>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</si>
  <si>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</si>
  <si>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</si>
  <si>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</si>
  <si>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</si>
  <si>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</si>
  <si>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</si>
  <si>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</si>
  <si>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</si>
  <si>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</si>
  <si>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</si>
  <si>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</si>
  <si>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</si>
  <si>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</si>
  <si>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</si>
  <si>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</si>
  <si>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</si>
  <si>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</si>
  <si>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</si>
  <si>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</si>
  <si>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</si>
  <si>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</si>
  <si>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</si>
  <si>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</si>
  <si>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</si>
  <si>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</si>
  <si>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</si>
  <si>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</si>
  <si>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</si>
  <si>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</si>
  <si>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</si>
  <si>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</si>
  <si>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</si>
  <si>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</si>
  <si>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</si>
  <si>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</si>
  <si>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</si>
  <si>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</si>
  <si>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</si>
  <si>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</si>
  <si>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</si>
  <si>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</si>
  <si>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</si>
  <si>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</si>
  <si>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</si>
  <si>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</si>
  <si>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</si>
  <si>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</si>
  <si>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</si>
  <si>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</si>
  <si>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</si>
  <si>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</si>
  <si>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</si>
  <si>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</si>
  <si>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</si>
  <si>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</si>
  <si>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</si>
  <si>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</si>
  <si>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</si>
  <si>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</si>
  <si>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</si>
  <si>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</si>
  <si>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</si>
  <si>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</si>
  <si>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</si>
  <si>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</si>
  <si>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</si>
  <si>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</si>
  <si>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</si>
  <si>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</si>
  <si>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</si>
  <si>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</si>
  <si>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</si>
  <si>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</si>
  <si>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</si>
  <si>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</si>
  <si>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</si>
  <si>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</si>
  <si>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</si>
  <si>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</si>
  <si>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</si>
  <si>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</si>
  <si>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</si>
  <si>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</si>
  <si>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</si>
  <si>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</si>
  <si>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</si>
  <si>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</si>
  <si>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</si>
  <si>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</si>
  <si>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</si>
  <si>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</si>
  <si>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</si>
  <si>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</si>
  <si>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</si>
  <si>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</si>
  <si>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</si>
  <si>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</si>
  <si>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</si>
  <si>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</si>
  <si>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</si>
  <si>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</si>
  <si>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</si>
  <si>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</si>
  <si>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</si>
  <si>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</si>
  <si>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</si>
  <si>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</si>
  <si>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</si>
  <si>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</si>
  <si>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</si>
  <si>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</si>
  <si>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</si>
  <si>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</si>
  <si>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</si>
  <si>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</si>
  <si>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</si>
  <si>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</si>
  <si>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</si>
  <si>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</si>
  <si>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</si>
  <si>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</si>
  <si>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</si>
  <si>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</si>
  <si>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</si>
  <si>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</si>
  <si>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</si>
  <si>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</si>
  <si>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</si>
  <si>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</si>
  <si>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</si>
  <si>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</si>
  <si>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</si>
  <si>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</si>
  <si>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</si>
  <si>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</si>
  <si>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</si>
  <si>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</si>
  <si>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</si>
  <si>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</si>
  <si>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</si>
  <si>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</si>
  <si>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</si>
  <si>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</si>
  <si>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</si>
  <si>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</si>
  <si>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</si>
  <si>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</si>
  <si>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</si>
  <si>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</si>
  <si>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</si>
  <si>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</si>
  <si>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</si>
  <si>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</si>
  <si>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</si>
  <si>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</si>
  <si>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</si>
  <si>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</si>
  <si>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</si>
  <si>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</si>
  <si>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</si>
  <si>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</si>
  <si>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</si>
  <si>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</si>
  <si>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</si>
  <si>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</si>
  <si>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</si>
  <si>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</si>
  <si>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</si>
  <si>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</si>
  <si>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</si>
  <si>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</si>
  <si>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</si>
  <si>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</si>
  <si>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</si>
  <si>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</si>
  <si>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</si>
  <si>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</si>
  <si>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</si>
  <si>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</si>
  <si>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</si>
  <si>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</si>
  <si>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</si>
  <si>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</si>
  <si>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</si>
  <si>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</si>
  <si>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</si>
  <si>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</si>
  <si>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</si>
  <si>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</si>
  <si>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</si>
  <si>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</si>
  <si>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</si>
  <si>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</si>
  <si>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</si>
  <si>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</si>
  <si>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</si>
  <si>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</si>
  <si>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</si>
  <si>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</si>
  <si>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</si>
  <si>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</si>
  <si>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</si>
  <si>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</si>
  <si>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</si>
  <si>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</si>
  <si>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</si>
  <si>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</si>
  <si>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</si>
  <si>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</si>
  <si>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</si>
  <si>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</si>
  <si>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</si>
  <si>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</si>
  <si>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</si>
  <si>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</si>
  <si>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</si>
  <si>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</si>
  <si>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</si>
  <si>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</si>
  <si>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</si>
  <si>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</si>
  <si>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</si>
  <si>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</si>
  <si>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</si>
  <si>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</si>
  <si>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</si>
  <si>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</si>
  <si>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</si>
  <si>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</si>
  <si>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</si>
  <si>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</si>
  <si>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</si>
  <si>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</si>
  <si>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</si>
  <si>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</si>
  <si>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</si>
  <si>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</si>
  <si>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</si>
  <si>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</si>
  <si>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</si>
  <si>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</si>
  <si>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</si>
  <si>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</si>
  <si>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</si>
  <si>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</si>
  <si>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</si>
  <si>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</si>
  <si>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</si>
  <si>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</si>
  <si>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</si>
  <si>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</si>
  <si>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</si>
  <si>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</si>
  <si>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</si>
  <si>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</si>
  <si>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</si>
  <si>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</si>
  <si>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</si>
  <si>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</si>
  <si>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</si>
  <si>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</si>
  <si>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</si>
  <si>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</si>
  <si>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</si>
  <si>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</si>
  <si>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</si>
  <si>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</si>
  <si>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</si>
  <si>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</si>
  <si>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</si>
  <si>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</si>
  <si>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</si>
  <si>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</si>
  <si>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</si>
  <si>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</si>
  <si>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</si>
  <si>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</si>
  <si>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</si>
  <si>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</si>
  <si>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</si>
  <si>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</si>
  <si>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</si>
  <si>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</si>
  <si>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</si>
  <si>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</si>
  <si>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</si>
  <si>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</si>
  <si>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</si>
  <si>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</si>
  <si>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</si>
  <si>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</si>
  <si>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</si>
  <si>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</si>
  <si>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</si>
  <si>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</si>
  <si>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</si>
  <si>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</si>
  <si>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</si>
  <si>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</si>
  <si>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</si>
  <si>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</si>
  <si>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</si>
  <si>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</si>
  <si>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</si>
  <si>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</si>
  <si>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</si>
  <si>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</si>
  <si>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</si>
  <si>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</si>
  <si>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</si>
  <si>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</si>
  <si>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</si>
  <si>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</si>
  <si>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</si>
  <si>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</si>
  <si>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</si>
  <si>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</si>
  <si>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</si>
  <si>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</si>
  <si>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</si>
  <si>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</si>
  <si>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</si>
  <si>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</si>
  <si>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</si>
  <si>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</si>
  <si>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</si>
  <si>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</si>
  <si>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</si>
  <si>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</si>
  <si>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</si>
  <si>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</si>
  <si>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</si>
  <si>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</si>
  <si>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</si>
  <si>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</si>
  <si>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</si>
  <si>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</si>
  <si>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</si>
  <si>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</si>
  <si>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</si>
  <si>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</si>
  <si>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</si>
  <si>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</si>
  <si>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</si>
  <si>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</si>
  <si>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</si>
  <si>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</si>
  <si>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</si>
  <si>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</si>
  <si>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</si>
  <si>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</si>
  <si>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</si>
  <si>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</si>
  <si>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</si>
  <si>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</si>
  <si>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</si>
  <si>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</si>
  <si>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</si>
  <si>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</si>
  <si>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</si>
  <si>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</si>
  <si>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</si>
  <si>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</si>
  <si>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</si>
  <si>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</si>
  <si>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</si>
  <si>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</si>
  <si>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</si>
  <si>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</si>
  <si>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</si>
  <si>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</si>
  <si>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</si>
  <si>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</si>
  <si>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</si>
  <si>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</si>
  <si>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</si>
  <si>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</si>
  <si>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</si>
  <si>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</si>
  <si>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</si>
  <si>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</si>
  <si>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</si>
  <si>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</si>
  <si>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</si>
  <si>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</si>
  <si>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</si>
  <si>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</si>
  <si>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</si>
  <si>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</si>
  <si>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</si>
  <si>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</si>
  <si>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</si>
  <si>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</si>
  <si>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</si>
  <si>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</si>
  <si>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</si>
  <si>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</si>
  <si>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</si>
  <si>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</si>
  <si>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</si>
  <si>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</si>
  <si>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</si>
  <si>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</si>
  <si>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</si>
  <si>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</si>
  <si>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</si>
  <si>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</si>
  <si>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</si>
  <si>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</si>
  <si>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</si>
  <si>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</si>
  <si>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</si>
  <si>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</si>
  <si>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</si>
  <si>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</si>
  <si>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</si>
  <si>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</si>
  <si>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</si>
  <si>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</si>
  <si>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</si>
  <si>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</si>
  <si>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</si>
  <si>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</si>
  <si>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</si>
  <si>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</si>
  <si>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</si>
  <si>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</si>
  <si>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</si>
  <si>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</si>
  <si>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</si>
  <si>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</si>
  <si>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</si>
  <si>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</si>
  <si>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</si>
  <si>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</si>
  <si>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</si>
  <si>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</si>
  <si>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</si>
  <si>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</si>
  <si>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</si>
  <si>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</si>
  <si>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</si>
  <si>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</si>
  <si>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</si>
  <si>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</si>
  <si>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</si>
  <si>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</si>
  <si>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</si>
  <si>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</si>
  <si>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</si>
  <si>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</si>
  <si>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</si>
  <si>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</si>
  <si>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</si>
  <si>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</si>
  <si>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</si>
  <si>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</si>
  <si>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</si>
  <si>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</si>
  <si>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</si>
  <si>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</si>
  <si>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</si>
  <si>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</si>
  <si>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</si>
  <si>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</si>
  <si>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</si>
  <si>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</si>
  <si>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</si>
  <si>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</si>
  <si>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</si>
  <si>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</si>
  <si>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</si>
  <si>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</si>
  <si>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</si>
  <si>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</si>
  <si>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</si>
  <si>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</si>
  <si>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</si>
  <si>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</si>
  <si>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</si>
  <si>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</si>
  <si>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</si>
  <si>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</si>
  <si>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</si>
  <si>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</si>
  <si>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</si>
  <si>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</si>
  <si>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</si>
  <si>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</si>
  <si>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</si>
  <si>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</si>
  <si>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</si>
  <si>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</si>
  <si>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</si>
  <si>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</si>
  <si>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</si>
  <si>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</si>
  <si>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</si>
  <si>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</si>
  <si>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</si>
  <si>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</si>
  <si>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</si>
  <si>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</si>
  <si>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</si>
  <si>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</si>
  <si>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</si>
  <si>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</si>
  <si>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</si>
  <si>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</si>
  <si>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</si>
  <si>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</si>
  <si>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</si>
  <si>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</si>
  <si>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</si>
  <si>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</si>
  <si>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</si>
  <si>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</si>
  <si>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</si>
  <si>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</si>
  <si>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</si>
  <si>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</si>
  <si>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</si>
  <si>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</si>
  <si>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</si>
  <si>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</si>
  <si>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</si>
  <si>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</si>
  <si>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</si>
  <si>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</si>
  <si>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</si>
  <si>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</si>
  <si>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</si>
  <si>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</si>
  <si>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</si>
  <si>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</si>
  <si>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</si>
  <si>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</si>
  <si>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</si>
  <si>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</si>
  <si>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</si>
  <si>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</si>
  <si>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</si>
  <si>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</si>
  <si>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</si>
  <si>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</si>
  <si>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</si>
  <si>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</si>
  <si>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</si>
  <si>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</si>
  <si>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</si>
  <si>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</si>
  <si>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</si>
  <si>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</si>
  <si>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</si>
  <si>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</si>
  <si>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</si>
  <si>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</si>
  <si>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</si>
  <si>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</si>
  <si>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</si>
  <si>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</si>
  <si>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</si>
  <si>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</si>
  <si>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</si>
  <si>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</si>
  <si>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</si>
  <si>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</si>
  <si>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</si>
  <si>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</si>
  <si>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</si>
  <si>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</si>
  <si>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</si>
  <si>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</si>
  <si>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</si>
  <si>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</si>
  <si>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</si>
  <si>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</si>
  <si>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</si>
  <si>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</si>
  <si>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</si>
  <si>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</si>
  <si>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</si>
  <si>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</si>
  <si>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</si>
  <si>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</si>
  <si>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</si>
  <si>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</si>
  <si>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</si>
  <si>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</si>
  <si>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</si>
  <si>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</si>
  <si>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</si>
  <si>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</si>
  <si>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</si>
  <si>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</si>
  <si>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</si>
  <si>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</si>
  <si>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</si>
  <si>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</si>
  <si>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</si>
  <si>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</si>
  <si>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</si>
  <si>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</si>
  <si>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</si>
  <si>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</si>
  <si>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</si>
  <si>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</si>
  <si>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</si>
  <si>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</si>
  <si>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</si>
  <si>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</si>
  <si>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</si>
  <si>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</si>
  <si>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</si>
  <si>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</si>
  <si>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</si>
  <si>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</si>
  <si>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</si>
  <si>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</si>
  <si>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</si>
  <si>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</si>
  <si>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</si>
  <si>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</si>
  <si>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</si>
  <si>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</si>
  <si>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</si>
  <si>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</si>
  <si>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</si>
  <si>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</si>
  <si>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</si>
  <si>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</si>
  <si>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</si>
  <si>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</si>
  <si>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</si>
  <si>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</si>
  <si>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</si>
  <si>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</si>
  <si>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</si>
  <si>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</si>
  <si>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</si>
  <si>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</si>
  <si>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</si>
  <si>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</si>
  <si>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</si>
  <si>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</si>
  <si>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</si>
  <si>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</si>
  <si>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</si>
  <si>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</si>
  <si>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</si>
  <si>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</si>
  <si>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</si>
  <si>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</si>
  <si>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</si>
  <si>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</si>
  <si>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</si>
  <si>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</si>
  <si>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</si>
  <si>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</si>
  <si>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</si>
  <si>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</si>
  <si>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</si>
  <si>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</si>
  <si>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</si>
  <si>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</si>
  <si>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</si>
  <si>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</si>
  <si>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</si>
  <si>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</si>
  <si>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</si>
  <si>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</si>
  <si>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</si>
  <si>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</si>
  <si>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</si>
  <si>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</si>
  <si>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</si>
  <si>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</si>
  <si>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</si>
  <si>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</si>
  <si>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</si>
  <si>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</si>
  <si>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</si>
  <si>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</si>
  <si>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</si>
  <si>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</si>
  <si>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</si>
  <si>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</si>
  <si>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</si>
  <si>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</si>
  <si>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</si>
  <si>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</si>
  <si>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</si>
  <si>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</si>
  <si>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</si>
  <si>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</si>
  <si>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</si>
  <si>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</si>
  <si>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</si>
  <si>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</si>
  <si>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</si>
  <si>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</si>
  <si>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</si>
  <si>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</si>
  <si>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</si>
  <si>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</si>
  <si>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</si>
  <si>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</si>
  <si>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</si>
  <si>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</si>
  <si>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</si>
  <si>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</si>
  <si>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</si>
  <si>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</si>
  <si>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</si>
  <si>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</si>
  <si>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</si>
  <si>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</si>
  <si>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</si>
  <si>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</si>
  <si>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</si>
  <si>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</si>
  <si>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</si>
  <si>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</si>
  <si>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</si>
  <si>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</si>
  <si>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</si>
  <si>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</si>
  <si>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</si>
  <si>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</si>
  <si>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</si>
  <si>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</si>
  <si>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</si>
  <si>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</si>
  <si>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</si>
  <si>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</si>
  <si>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</si>
  <si>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</si>
  <si>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</si>
  <si>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</si>
  <si>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</si>
  <si>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</si>
  <si>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</si>
  <si>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</si>
  <si>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</si>
  <si>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</si>
  <si>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</si>
  <si>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</si>
  <si>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</si>
  <si>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</si>
  <si>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</si>
  <si>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</si>
  <si>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</si>
  <si>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</si>
  <si>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</si>
  <si>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</si>
  <si>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</si>
  <si>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</si>
  <si>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</si>
  <si>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</si>
  <si>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</si>
  <si>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</si>
  <si>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</si>
  <si>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</si>
  <si>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</si>
  <si>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</si>
  <si>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</si>
  <si>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</si>
  <si>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</si>
  <si>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</si>
  <si>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</si>
  <si>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</si>
  <si>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</si>
  <si>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</si>
  <si>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</si>
  <si>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</si>
  <si>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</si>
  <si>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</si>
  <si>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</si>
  <si>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</si>
  <si>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</si>
  <si>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</si>
  <si>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</si>
  <si>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</si>
  <si>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</si>
  <si>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</si>
  <si>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</si>
  <si>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</si>
  <si>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</si>
  <si>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</si>
  <si>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</si>
  <si>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</si>
  <si>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</si>
  <si>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</si>
  <si>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</si>
  <si>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</si>
  <si>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</si>
  <si>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</si>
  <si>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</si>
  <si>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</si>
  <si>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</si>
  <si>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</si>
  <si>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</si>
  <si>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</si>
  <si>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</si>
  <si>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</si>
  <si>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</si>
  <si>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</si>
  <si>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</si>
  <si>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</si>
  <si>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</si>
  <si>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</si>
  <si>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</si>
  <si>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</si>
  <si>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</si>
  <si>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</si>
  <si>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</si>
  <si>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</si>
  <si>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</si>
  <si>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</si>
  <si>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</si>
  <si>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</si>
  <si>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</si>
  <si>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</si>
  <si>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</si>
  <si>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</si>
  <si>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</si>
  <si>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</si>
  <si>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</si>
  <si>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</si>
  <si>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</si>
  <si>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</si>
  <si>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</si>
  <si>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</si>
  <si>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</si>
  <si>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</si>
  <si>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</si>
  <si>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</si>
  <si>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</si>
  <si>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</si>
  <si>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</si>
  <si>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</si>
  <si>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</si>
  <si>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</si>
  <si>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</si>
  <si>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</si>
  <si>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</si>
  <si>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</si>
  <si>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</si>
  <si>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</si>
  <si>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</si>
  <si>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</si>
  <si>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</si>
  <si>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</si>
  <si>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</si>
  <si>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</si>
  <si>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</si>
  <si>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</si>
  <si>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</si>
  <si>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</si>
  <si>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</si>
  <si>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</si>
  <si>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</si>
  <si>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</si>
  <si>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</si>
  <si>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</si>
  <si>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</si>
  <si>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</si>
  <si>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</si>
  <si>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</si>
  <si>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</si>
  <si>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</si>
  <si>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</si>
  <si>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</si>
  <si>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</si>
  <si>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</si>
  <si>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</si>
  <si>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</si>
  <si>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</si>
  <si>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</si>
  <si>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</si>
  <si>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</si>
  <si>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</si>
  <si>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</si>
  <si>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</si>
  <si>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</si>
  <si>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</si>
  <si>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</si>
  <si>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</si>
  <si>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</si>
  <si>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</si>
  <si>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</si>
  <si>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</si>
  <si>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</si>
  <si>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</si>
  <si>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</si>
  <si>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</si>
  <si>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</si>
  <si>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</si>
  <si>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</si>
  <si>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</si>
  <si>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</si>
  <si>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</si>
  <si>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</si>
  <si>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</si>
  <si>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</si>
  <si>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</si>
  <si>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</si>
  <si>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</si>
  <si>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</si>
  <si>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</si>
  <si>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</si>
  <si>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</si>
  <si>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</si>
  <si>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</si>
  <si>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</si>
  <si>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</si>
  <si>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</si>
  <si>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</si>
  <si>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</si>
  <si>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</si>
  <si>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</si>
  <si>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</si>
  <si>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</si>
  <si>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</si>
  <si>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</si>
  <si>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</si>
  <si>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</si>
  <si>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</si>
  <si>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</si>
  <si>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</si>
  <si>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</si>
  <si>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</si>
  <si>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</si>
  <si>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</si>
  <si>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</si>
  <si>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</si>
  <si>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</si>
  <si>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</si>
  <si>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</si>
  <si>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</si>
  <si>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</si>
  <si>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</si>
  <si>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</si>
  <si>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</si>
  <si>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</si>
  <si>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</si>
  <si>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</si>
  <si>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</si>
  <si>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</si>
  <si>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</si>
  <si>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</si>
  <si>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</si>
  <si>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</si>
  <si>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</si>
  <si>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</si>
  <si>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</si>
  <si>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</si>
  <si>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</si>
  <si>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</si>
  <si>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</si>
  <si>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</si>
  <si>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</si>
  <si>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</si>
  <si>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</si>
  <si>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</si>
  <si>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</si>
  <si>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</si>
  <si>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</si>
  <si>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</si>
  <si>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</si>
  <si>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</si>
  <si>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</si>
  <si>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</si>
  <si>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</si>
  <si>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</si>
  <si>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</si>
  <si>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</si>
  <si>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</si>
  <si>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</si>
  <si>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</si>
  <si>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</si>
  <si>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</si>
  <si>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</si>
  <si>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</si>
  <si>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</si>
  <si>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</si>
  <si>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</si>
  <si>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</si>
  <si>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</si>
  <si>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</si>
  <si>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</si>
  <si>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</si>
  <si>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</si>
  <si>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</si>
  <si>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</si>
  <si>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</si>
  <si>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</si>
  <si>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</si>
  <si>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</si>
  <si>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</si>
  <si>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</si>
  <si>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</si>
  <si>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</si>
  <si>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</si>
  <si>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</si>
  <si>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</si>
  <si>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</si>
  <si>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</si>
  <si>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</si>
  <si>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</si>
  <si>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</si>
  <si>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</si>
  <si>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</si>
  <si>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</si>
  <si>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</si>
  <si>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</si>
  <si>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</si>
  <si>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</si>
  <si>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</si>
  <si>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</si>
  <si>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</si>
  <si>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</si>
  <si>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</si>
  <si>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</si>
  <si>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</si>
  <si>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</si>
  <si>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</si>
  <si>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</si>
  <si>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</si>
  <si>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</si>
  <si>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</si>
  <si>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</si>
  <si>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</si>
  <si>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</si>
  <si>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</si>
  <si>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</si>
  <si>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</si>
  <si>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</si>
  <si>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</si>
  <si>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</si>
  <si>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</si>
  <si>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</si>
  <si>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</si>
  <si>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</si>
  <si>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</si>
  <si>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</si>
  <si>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</si>
  <si>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</si>
  <si>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</si>
  <si>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</si>
  <si>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</si>
  <si>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</si>
  <si>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</si>
  <si>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</si>
  <si>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</si>
  <si>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</si>
  <si>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</si>
  <si>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</si>
  <si>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</si>
  <si>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</si>
  <si>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</si>
  <si>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</si>
  <si>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</si>
  <si>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</si>
  <si>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</si>
  <si>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</si>
  <si>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</si>
  <si>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</si>
  <si>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</si>
  <si>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</si>
  <si>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</si>
  <si>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</si>
  <si>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</si>
  <si>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</si>
  <si>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</si>
  <si>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</si>
  <si>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</si>
  <si>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</si>
  <si>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</si>
  <si>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</si>
  <si>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</si>
  <si>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</si>
  <si>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</si>
  <si>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</si>
  <si>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</si>
  <si>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</si>
  <si>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</si>
  <si>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</si>
  <si>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</si>
  <si>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</si>
  <si>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</si>
  <si>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</si>
  <si>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</si>
  <si>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</si>
  <si>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</si>
  <si>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</si>
  <si>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</si>
  <si>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</si>
  <si>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</si>
  <si>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</si>
  <si>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</si>
  <si>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</si>
  <si>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</si>
  <si>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</si>
  <si>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</si>
  <si>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</si>
  <si>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</si>
  <si>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</si>
  <si>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</si>
  <si>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</si>
  <si>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</si>
  <si>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</si>
  <si>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</si>
  <si>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</si>
  <si>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</si>
  <si>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</si>
  <si>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</si>
  <si>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</si>
  <si>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</si>
  <si>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</si>
  <si>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</si>
  <si>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</si>
  <si>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</si>
  <si>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</si>
  <si>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</si>
  <si>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</si>
  <si>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</si>
  <si>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</si>
  <si>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</si>
  <si>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</si>
  <si>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</si>
  <si>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</si>
  <si>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</si>
  <si>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</si>
  <si>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</si>
  <si>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</si>
  <si>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</si>
  <si>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</si>
  <si>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</si>
  <si>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</si>
  <si>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</si>
  <si>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</si>
  <si>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</si>
  <si>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</si>
  <si>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</si>
  <si>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</si>
  <si>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</si>
  <si>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</si>
  <si>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</si>
  <si>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</si>
  <si>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</si>
  <si>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</si>
  <si>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</si>
  <si>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</si>
  <si>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</si>
  <si>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</si>
  <si>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</si>
  <si>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</si>
  <si>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</si>
  <si>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</si>
  <si>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</si>
  <si>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</si>
  <si>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</si>
  <si>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</si>
  <si>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</si>
  <si>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</si>
  <si>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</si>
  <si>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</si>
  <si>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</si>
  <si>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</si>
  <si>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</si>
  <si>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</si>
  <si>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</si>
  <si>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</si>
  <si>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</si>
  <si>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</si>
  <si>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</si>
  <si>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</si>
  <si>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</si>
  <si>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</si>
  <si>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</si>
  <si>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</si>
  <si>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</si>
  <si>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</si>
  <si>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</si>
  <si>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</si>
  <si>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</si>
  <si>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</si>
  <si>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</si>
  <si>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</si>
  <si>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</si>
  <si>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</si>
  <si>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</si>
  <si>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</si>
  <si>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</si>
  <si>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</si>
  <si>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</si>
  <si>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</si>
  <si>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</si>
  <si>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</si>
  <si>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</si>
  <si>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</si>
  <si>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</si>
  <si>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</si>
  <si>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</si>
  <si>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</si>
  <si>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</si>
  <si>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</si>
  <si>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</si>
  <si>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</si>
  <si>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</si>
  <si>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</si>
  <si>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</si>
  <si>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</si>
  <si>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</si>
  <si>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</si>
  <si>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</si>
  <si>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</si>
  <si>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</si>
  <si>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</si>
  <si>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</si>
  <si>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</si>
  <si>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</si>
  <si>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</si>
  <si>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</si>
  <si>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</si>
  <si>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</si>
  <si>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</si>
  <si>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</si>
  <si>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</si>
  <si>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</si>
  <si>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</si>
  <si>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</si>
  <si>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</si>
  <si>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</si>
  <si>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</si>
  <si>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</si>
  <si>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</si>
  <si>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</si>
  <si>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</si>
  <si>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</si>
  <si>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</si>
  <si>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</si>
  <si>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</si>
  <si>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</si>
  <si>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</si>
  <si>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</si>
  <si>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</si>
  <si>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</si>
  <si>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</si>
  <si>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</si>
  <si>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</si>
  <si>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</si>
  <si>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</si>
  <si>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</si>
  <si>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</si>
  <si>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</si>
  <si>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</si>
  <si>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</si>
  <si>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</si>
  <si>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</si>
  <si>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</si>
  <si>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</si>
  <si>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</si>
  <si>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</si>
  <si>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</si>
  <si>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</si>
  <si>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</si>
  <si>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</si>
  <si>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</si>
  <si>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</si>
  <si>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</si>
  <si>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</si>
  <si>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</si>
  <si>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</si>
  <si>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</si>
  <si>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</si>
  <si>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</si>
  <si>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</si>
  <si>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</si>
  <si>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</si>
  <si>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</si>
  <si>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</si>
  <si>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</si>
  <si>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</si>
  <si>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</si>
  <si>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</si>
  <si>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</si>
  <si>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</si>
  <si>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</si>
  <si>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</si>
  <si>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</si>
  <si>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</si>
  <si>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</si>
  <si>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</si>
  <si>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</si>
  <si>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</si>
  <si>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</si>
  <si>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</si>
  <si>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</si>
  <si>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</si>
  <si>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</si>
  <si>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</si>
  <si>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</si>
  <si>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</si>
  <si>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</si>
  <si>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</si>
  <si>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</si>
  <si>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</si>
  <si>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</si>
  <si>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</si>
  <si>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</si>
  <si>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</si>
  <si>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</si>
  <si>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</si>
  <si>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</si>
  <si>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</si>
  <si>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</si>
  <si>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</si>
  <si>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</si>
  <si>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</si>
  <si>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</si>
  <si>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</si>
  <si>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</si>
  <si>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</si>
  <si>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</si>
  <si>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</si>
  <si>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</si>
  <si>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</si>
  <si>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</si>
  <si>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</si>
  <si>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</si>
  <si>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</si>
  <si>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</si>
  <si>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</si>
  <si>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</si>
  <si>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</si>
  <si>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</si>
  <si>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</si>
  <si>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</si>
  <si>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</si>
  <si>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</si>
  <si>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</si>
  <si>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</si>
  <si>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</si>
  <si>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</si>
  <si>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</si>
  <si>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</si>
  <si>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</si>
  <si>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</si>
  <si>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</si>
  <si>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</si>
  <si>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</si>
  <si>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</si>
  <si>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</si>
  <si>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</si>
  <si>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</si>
  <si>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</si>
  <si>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</si>
  <si>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</si>
  <si>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</si>
  <si>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</si>
  <si>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</si>
  <si>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</si>
  <si>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</si>
  <si>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</si>
  <si>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</si>
  <si>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</si>
  <si>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</si>
  <si>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</si>
  <si>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</si>
  <si>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</si>
  <si>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</si>
  <si>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</si>
  <si>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</si>
  <si>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</si>
  <si>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</si>
  <si>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</si>
  <si>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</si>
  <si>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</si>
  <si>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</si>
  <si>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</si>
  <si>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</si>
  <si>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</si>
  <si>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</si>
  <si>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</si>
  <si>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</si>
  <si>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</si>
  <si>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</si>
  <si>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</si>
  <si>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</si>
  <si>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</si>
  <si>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</si>
  <si>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</si>
  <si>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</si>
  <si>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</si>
  <si>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</si>
  <si>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</si>
  <si>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</si>
  <si>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</si>
  <si>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</si>
  <si>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</si>
  <si>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</si>
  <si>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</si>
  <si>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</si>
  <si>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</si>
  <si>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</si>
  <si>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</si>
  <si>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</si>
  <si>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</si>
  <si>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</si>
  <si>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</si>
  <si>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</si>
  <si>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</si>
  <si>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</si>
  <si>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</si>
  <si>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</si>
  <si>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</si>
  <si>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</si>
  <si>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</si>
  <si>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</si>
  <si>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</si>
  <si>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</si>
  <si>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</si>
  <si>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</si>
  <si>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</si>
  <si>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</si>
  <si>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</si>
  <si>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</si>
  <si>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</si>
  <si>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</si>
  <si>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</si>
  <si>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</si>
  <si>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</si>
  <si>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</si>
  <si>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</si>
  <si>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</si>
  <si>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</si>
  <si>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</si>
  <si>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</si>
  <si>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</si>
  <si>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</si>
  <si>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</si>
  <si>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</si>
  <si>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</si>
  <si>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</si>
  <si>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</si>
  <si>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</si>
  <si>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</si>
  <si>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</si>
  <si>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</si>
  <si>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</si>
  <si>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</si>
  <si>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</si>
  <si>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</si>
  <si>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</si>
  <si>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</si>
  <si>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</si>
  <si>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</si>
  <si>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</si>
  <si>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</si>
  <si>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</si>
  <si>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</si>
  <si>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</si>
  <si>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</si>
  <si>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</si>
  <si>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</si>
  <si>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</si>
  <si>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</si>
  <si>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</si>
  <si>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</si>
  <si>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</si>
  <si>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</si>
  <si>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</si>
  <si>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</si>
  <si>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</si>
  <si>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</si>
  <si>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</si>
  <si>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</si>
  <si>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</si>
  <si>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</si>
  <si>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</si>
  <si>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</si>
  <si>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</si>
  <si>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</si>
  <si>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</si>
  <si>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</si>
  <si>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</si>
  <si>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</si>
  <si>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</si>
  <si>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</si>
  <si>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</si>
  <si>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</si>
  <si>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</si>
  <si>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</si>
  <si>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</si>
  <si>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</si>
  <si>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</si>
  <si>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</si>
  <si>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</si>
  <si>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</si>
  <si>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</si>
  <si>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</si>
  <si>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</si>
  <si>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</si>
  <si>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</si>
  <si>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</si>
  <si>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</si>
  <si>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</si>
  <si>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</si>
  <si>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</si>
  <si>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</si>
  <si>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</si>
  <si>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</si>
  <si>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</si>
  <si>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</si>
  <si>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</si>
  <si>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</si>
  <si>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</si>
  <si>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</si>
  <si>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</si>
  <si>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</si>
  <si>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</si>
  <si>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</si>
  <si>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</si>
  <si>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</si>
  <si>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</si>
  <si>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</si>
  <si>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</si>
  <si>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</si>
  <si>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</si>
  <si>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</si>
  <si>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</si>
  <si>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</si>
  <si>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</si>
  <si>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</si>
  <si>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</si>
  <si>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</si>
  <si>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</si>
  <si>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</si>
  <si>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</si>
  <si>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</si>
  <si>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</si>
  <si>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</si>
  <si>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</si>
  <si>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</si>
  <si>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</si>
  <si>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</si>
  <si>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</si>
  <si>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</si>
  <si>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</si>
  <si>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</si>
  <si>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</si>
  <si>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</si>
  <si>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</si>
  <si>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</si>
  <si>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</si>
  <si>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</si>
  <si>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</si>
  <si>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</si>
  <si>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</si>
  <si>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</si>
  <si>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</si>
  <si>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</si>
  <si>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</si>
  <si>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</si>
  <si>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</si>
  <si>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</si>
  <si>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</si>
  <si>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</si>
  <si>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</si>
  <si>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</si>
  <si>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</si>
  <si>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</si>
  <si>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</si>
  <si>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</si>
  <si>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</si>
  <si>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</si>
  <si>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</si>
  <si>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</si>
  <si>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</si>
  <si>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</si>
  <si>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</si>
  <si>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</si>
  <si>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</si>
  <si>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</si>
  <si>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</si>
  <si>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</si>
  <si>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</si>
  <si>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</si>
  <si>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</si>
  <si>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</si>
  <si>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</si>
  <si>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</si>
  <si>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</si>
  <si>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</si>
  <si>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</si>
  <si>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</si>
  <si>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</si>
  <si>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</si>
  <si>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</si>
  <si>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</si>
  <si>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</si>
  <si>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</si>
  <si>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</si>
  <si>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</si>
  <si>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</si>
  <si>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</si>
  <si>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</si>
  <si>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</si>
  <si>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</si>
  <si>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</si>
  <si>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</si>
  <si>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</si>
  <si>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</si>
  <si>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</si>
  <si>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</si>
  <si>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</si>
  <si>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</si>
  <si>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</si>
  <si>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</si>
  <si>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</si>
  <si>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</si>
  <si>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</si>
  <si>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</si>
  <si>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</si>
  <si>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</si>
  <si>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</si>
  <si>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</si>
  <si>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</si>
  <si>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</si>
  <si>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</si>
  <si>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</si>
  <si>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</si>
  <si>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</si>
  <si>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</si>
  <si>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</si>
  <si>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</si>
  <si>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</si>
  <si>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</si>
  <si>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</si>
  <si>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</si>
  <si>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</si>
  <si>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</si>
  <si>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</si>
  <si>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</si>
  <si>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</si>
  <si>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</si>
  <si>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</si>
  <si>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</si>
  <si>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</si>
  <si>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</si>
  <si>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</si>
  <si>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</si>
  <si>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</si>
  <si>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</si>
  <si>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</si>
  <si>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</si>
  <si>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</si>
  <si>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</si>
  <si>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</si>
  <si>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</si>
  <si>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</si>
  <si>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</si>
  <si>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</si>
  <si>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</si>
  <si>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</si>
  <si>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</si>
  <si>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</si>
  <si>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</si>
  <si>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</si>
  <si>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</si>
  <si>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</si>
  <si>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</si>
  <si>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</si>
  <si>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</si>
  <si>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</si>
  <si>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</si>
  <si>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</si>
  <si>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</si>
  <si>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</si>
  <si>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</si>
  <si>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</si>
  <si>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</si>
  <si>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</si>
  <si>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</si>
  <si>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</si>
  <si>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</si>
  <si>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</si>
  <si>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</si>
  <si>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</si>
  <si>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</si>
  <si>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</si>
  <si>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</si>
  <si>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</si>
  <si>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</si>
  <si>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</si>
  <si>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</si>
  <si>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</si>
  <si>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</si>
  <si>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</si>
  <si>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</si>
  <si>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</si>
  <si>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</si>
  <si>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</si>
  <si>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</si>
  <si>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</si>
  <si>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</si>
  <si>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</si>
  <si>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</si>
  <si>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</si>
  <si>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</si>
  <si>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</si>
  <si>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</si>
  <si>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</si>
  <si>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</si>
  <si>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</si>
  <si>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</si>
  <si>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</si>
  <si>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</si>
  <si>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</si>
  <si>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</si>
  <si>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</si>
  <si>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</si>
  <si>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</si>
  <si>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</si>
  <si>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</si>
  <si>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</si>
  <si>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</si>
  <si>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</si>
  <si>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</si>
  <si>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</si>
  <si>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</si>
  <si>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</si>
  <si>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</si>
  <si>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</si>
  <si>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</si>
  <si>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</si>
  <si>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</si>
  <si>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</si>
  <si>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</si>
  <si>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</si>
  <si>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</si>
  <si>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</si>
  <si>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</si>
  <si>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</si>
  <si>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</si>
  <si>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</si>
  <si>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</si>
  <si>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</si>
  <si>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</si>
  <si>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</si>
  <si>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</si>
  <si>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</si>
  <si>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</si>
  <si>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</si>
  <si>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</si>
  <si>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</si>
  <si>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</si>
  <si>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</si>
  <si>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</si>
  <si>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</si>
  <si>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</si>
  <si>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</si>
  <si>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</si>
  <si>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</si>
  <si>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</si>
  <si>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</si>
  <si>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</si>
  <si>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</si>
  <si>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</si>
  <si>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</si>
  <si>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</si>
  <si>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</si>
  <si>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</si>
  <si>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</si>
  <si>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</si>
  <si>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</si>
  <si>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</si>
  <si>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</si>
  <si>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</si>
  <si>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</si>
  <si>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</si>
  <si>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</si>
  <si>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</si>
  <si>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</si>
  <si>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</si>
  <si>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</si>
  <si>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</si>
  <si>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</si>
  <si>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</si>
  <si>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</si>
  <si>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</si>
  <si>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</si>
  <si>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</si>
  <si>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</si>
  <si>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</si>
  <si>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</si>
  <si>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</si>
  <si>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</si>
  <si>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</si>
  <si>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</si>
  <si>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</si>
  <si>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</si>
  <si>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</si>
  <si>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</si>
  <si>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</si>
  <si>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</si>
  <si>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</si>
  <si>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</si>
  <si>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</si>
  <si>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</si>
  <si>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</si>
  <si>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</si>
  <si>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</si>
  <si>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</si>
  <si>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</si>
  <si>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</si>
  <si>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</si>
  <si>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</si>
  <si>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</si>
  <si>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</si>
  <si>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</si>
  <si>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</si>
  <si>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</si>
  <si>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</si>
  <si>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</si>
  <si>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</si>
  <si>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</si>
  <si>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</si>
  <si>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</si>
  <si>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</si>
  <si>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</si>
  <si>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</si>
  <si>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</si>
  <si>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</si>
  <si>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</si>
  <si>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</si>
  <si>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</si>
  <si>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</si>
  <si>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</si>
  <si>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</si>
  <si>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</si>
  <si>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</si>
  <si>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</si>
  <si>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</si>
  <si>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</si>
  <si>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</si>
  <si>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</si>
  <si>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</si>
  <si>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</si>
  <si>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</si>
  <si>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</si>
  <si>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</si>
  <si>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</si>
  <si>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</si>
  <si>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</si>
  <si>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</si>
  <si>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</si>
  <si>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</si>
  <si>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</si>
  <si>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</si>
  <si>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</si>
  <si>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</si>
  <si>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</si>
  <si>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</si>
  <si>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</si>
  <si>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</si>
  <si>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</si>
  <si>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</si>
  <si>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</si>
  <si>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</si>
  <si>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</si>
  <si>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</si>
  <si>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</si>
  <si>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</si>
  <si>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</si>
  <si>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</si>
  <si>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</si>
  <si>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</si>
  <si>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</si>
  <si>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</si>
  <si>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</si>
  <si>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</si>
  <si>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</si>
  <si>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</si>
  <si>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</si>
  <si>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</si>
  <si>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</si>
  <si>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</si>
  <si>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</si>
  <si>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</si>
  <si>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</si>
  <si>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</si>
  <si>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</si>
  <si>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</si>
  <si>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</si>
  <si>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</si>
  <si>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</si>
  <si>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</si>
  <si>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</si>
  <si>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</si>
  <si>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</si>
  <si>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</si>
  <si>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</si>
  <si>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</si>
  <si>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</si>
  <si>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</si>
  <si>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</si>
  <si>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</si>
  <si>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</si>
  <si>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</si>
  <si>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</si>
  <si>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</si>
  <si>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</si>
  <si>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</si>
  <si>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</si>
  <si>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</si>
  <si>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</si>
  <si>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</si>
  <si>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</si>
  <si>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</si>
  <si>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</si>
  <si>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</si>
  <si>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</si>
  <si>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</si>
  <si>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</si>
  <si>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</si>
  <si>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</si>
  <si>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</si>
  <si>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</si>
  <si>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</si>
  <si>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</si>
  <si>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</si>
  <si>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</si>
  <si>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</si>
  <si>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</si>
  <si>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</si>
  <si>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</si>
  <si>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</si>
  <si>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</si>
  <si>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</si>
  <si>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</si>
  <si>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</si>
  <si>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</si>
  <si>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</si>
  <si>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</si>
  <si>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</si>
  <si>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</si>
  <si>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</si>
  <si>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</si>
  <si>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</si>
  <si>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</si>
  <si>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</si>
  <si>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</si>
  <si>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</si>
  <si>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</si>
  <si>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</si>
  <si>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</si>
  <si>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</si>
  <si>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</si>
  <si>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</si>
  <si>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</si>
  <si>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</si>
  <si>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</si>
  <si>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</si>
  <si>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</si>
  <si>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</si>
  <si>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</si>
  <si>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</si>
  <si>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</si>
  <si>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</si>
  <si>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</si>
  <si>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</si>
  <si>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</si>
  <si>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</si>
  <si>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</si>
  <si>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</si>
  <si>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</si>
  <si>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</si>
  <si>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</si>
  <si>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</si>
  <si>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</si>
  <si>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</si>
  <si>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</si>
  <si>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</si>
  <si>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</si>
  <si>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</si>
  <si>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</si>
  <si>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</si>
  <si>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</si>
  <si>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</si>
  <si>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</si>
  <si>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</si>
  <si>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</si>
  <si>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</si>
  <si>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</si>
  <si>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</si>
  <si>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</si>
  <si>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</si>
  <si>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</si>
  <si>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</si>
  <si>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</si>
  <si>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</si>
  <si>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</si>
  <si>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</si>
  <si>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</si>
  <si>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</si>
  <si>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</si>
  <si>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</si>
  <si>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</si>
  <si>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</si>
  <si>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</si>
  <si>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</si>
  <si>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</si>
  <si>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</si>
  <si>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</si>
  <si>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</si>
  <si>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</si>
  <si>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</si>
  <si>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</si>
  <si>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</si>
  <si>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</si>
  <si>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</si>
  <si>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</si>
  <si>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</si>
  <si>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</si>
  <si>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</si>
  <si>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</si>
  <si>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</si>
  <si>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</si>
  <si>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</si>
  <si>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</si>
  <si>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</si>
  <si>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</si>
  <si>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</si>
  <si>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</si>
  <si>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</si>
  <si>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</si>
  <si>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</si>
  <si>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</si>
  <si>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</si>
  <si>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</si>
  <si>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</si>
  <si>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</si>
  <si>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</si>
  <si>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</si>
  <si>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</si>
  <si>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</si>
  <si>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</si>
  <si>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</si>
  <si>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</si>
  <si>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</si>
  <si>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</si>
  <si>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</si>
  <si>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</si>
  <si>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</si>
  <si>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</si>
  <si>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</si>
  <si>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</si>
  <si>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</si>
  <si>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</si>
  <si>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</si>
  <si>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</si>
  <si>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</si>
  <si>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</si>
  <si>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</si>
  <si>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</si>
  <si>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</si>
  <si>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</si>
  <si>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</si>
  <si>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</si>
  <si>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</si>
  <si>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</si>
  <si>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</si>
  <si>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</si>
  <si>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</si>
  <si>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</si>
  <si>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</si>
  <si>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</si>
  <si>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</si>
  <si>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</si>
  <si>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</si>
  <si>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</si>
  <si>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</si>
  <si>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</si>
  <si>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</si>
  <si>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</si>
  <si>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</si>
  <si>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</si>
  <si>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</si>
  <si>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</si>
  <si>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</si>
  <si>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</si>
  <si>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</si>
  <si>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</si>
  <si>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</si>
  <si>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</si>
  <si>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</si>
  <si>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</si>
  <si>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</si>
  <si>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</si>
  <si>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</si>
  <si>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</si>
  <si>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</si>
  <si>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</si>
  <si>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</si>
  <si>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</si>
  <si>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</si>
  <si>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</si>
  <si>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</si>
  <si>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</si>
  <si>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</si>
  <si>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</si>
  <si>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</si>
  <si>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</si>
  <si>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</si>
  <si>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</si>
  <si>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</si>
  <si>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</si>
  <si>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</si>
  <si>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</si>
  <si>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</si>
  <si>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</si>
  <si>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</si>
  <si>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</si>
  <si>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</si>
  <si>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</si>
  <si>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</si>
  <si>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</si>
  <si>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</si>
  <si>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</si>
  <si>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</si>
  <si>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</si>
  <si>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</si>
  <si>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</si>
  <si>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</si>
  <si>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</si>
  <si>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</si>
  <si>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</si>
  <si>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</si>
  <si>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</si>
  <si>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</si>
  <si>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</si>
  <si>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</si>
  <si>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</si>
  <si>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</si>
  <si>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</si>
  <si>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</si>
  <si>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</si>
  <si>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</si>
  <si>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</si>
  <si>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</si>
  <si>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</si>
  <si>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</si>
  <si>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</si>
  <si>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</si>
  <si>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</si>
  <si>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</si>
  <si>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</si>
  <si>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</si>
  <si>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</si>
  <si>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</si>
  <si>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</si>
  <si>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</si>
  <si>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</si>
  <si>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</si>
  <si>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</si>
  <si>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</si>
  <si>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</si>
  <si>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</si>
  <si>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</si>
  <si>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</si>
  <si>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</si>
  <si>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</si>
  <si>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</si>
  <si>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</si>
  <si>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</si>
  <si>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</si>
  <si>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</si>
  <si>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</si>
  <si>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</si>
  <si>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</si>
  <si>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</si>
  <si>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</si>
  <si>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</si>
  <si>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</si>
  <si>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</si>
  <si>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</si>
  <si>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</si>
  <si>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</si>
  <si>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</si>
  <si>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</si>
  <si>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</si>
  <si>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</si>
  <si>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</si>
  <si>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</si>
  <si>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</si>
  <si>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</si>
  <si>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</si>
  <si>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</si>
  <si>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</si>
  <si>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</si>
  <si>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</si>
  <si>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</si>
  <si>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</si>
  <si>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</si>
  <si>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</si>
  <si>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</si>
  <si>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</si>
  <si>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</si>
  <si>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</si>
  <si>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</si>
  <si>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</si>
  <si>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</si>
  <si>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</si>
  <si>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</si>
  <si>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</si>
  <si>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</si>
  <si>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</si>
  <si>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</si>
  <si>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</si>
  <si>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</si>
  <si>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</si>
  <si>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</si>
  <si>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</si>
  <si>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</si>
  <si>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</si>
  <si>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</si>
  <si>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</si>
  <si>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</si>
  <si>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</si>
  <si>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</si>
  <si>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</si>
  <si>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</si>
  <si>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</si>
  <si>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</si>
  <si>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</si>
  <si>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</si>
  <si>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</si>
  <si>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</si>
  <si>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</si>
  <si>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</si>
  <si>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</si>
  <si>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</si>
  <si>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</si>
  <si>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</si>
  <si>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</si>
  <si>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</si>
  <si>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</si>
  <si>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</si>
  <si>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</si>
  <si>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</si>
  <si>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</si>
  <si>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</si>
  <si>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</si>
  <si>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</si>
  <si>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</si>
  <si>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</si>
  <si>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</si>
  <si>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</si>
  <si>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</si>
  <si>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</si>
  <si>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</si>
  <si>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</si>
  <si>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</si>
  <si>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</si>
  <si>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</si>
  <si>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</si>
  <si>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</si>
  <si>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</si>
  <si>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</si>
  <si>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</si>
  <si>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</si>
  <si>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</si>
  <si>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</si>
  <si>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</si>
  <si>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</si>
  <si>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</si>
  <si>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</si>
  <si>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</si>
  <si>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</si>
  <si>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</si>
  <si>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</si>
  <si>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</si>
  <si>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</si>
  <si>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</si>
  <si>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</si>
  <si>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</si>
  <si>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</si>
  <si>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</si>
  <si>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</si>
  <si>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</si>
  <si>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</si>
  <si>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</si>
  <si>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</si>
  <si>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</si>
  <si>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</si>
  <si>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</si>
  <si>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</si>
  <si>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</si>
  <si>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</si>
  <si>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</si>
  <si>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</si>
  <si>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</si>
  <si>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</si>
  <si>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</si>
  <si>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</si>
  <si>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</si>
  <si>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</si>
  <si>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</si>
  <si>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</si>
  <si>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</si>
  <si>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</si>
  <si>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</si>
  <si>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</si>
  <si>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</si>
  <si>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</si>
  <si>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</si>
  <si>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</si>
  <si>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</si>
  <si>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</si>
  <si>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</si>
  <si>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</si>
  <si>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</si>
  <si>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</si>
  <si>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</si>
  <si>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</si>
  <si>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</si>
  <si>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</si>
  <si>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</si>
  <si>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</si>
  <si>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</si>
  <si>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</si>
  <si>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</si>
  <si>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</si>
  <si>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</si>
  <si>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</si>
  <si>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</si>
  <si>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</si>
  <si>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</si>
  <si>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</si>
  <si>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</si>
  <si>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</si>
  <si>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</si>
  <si>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</si>
  <si>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</si>
  <si>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</si>
  <si>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</si>
  <si>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</si>
  <si>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</si>
  <si>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</si>
  <si>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</si>
  <si>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</si>
  <si>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</si>
  <si>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</si>
  <si>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</si>
  <si>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</si>
  <si>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</si>
  <si>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</si>
  <si>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</si>
  <si>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</si>
  <si>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</si>
  <si>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</si>
  <si>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</si>
  <si>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</si>
  <si>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</si>
  <si>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</si>
  <si>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</si>
  <si>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</si>
  <si>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</si>
  <si>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</si>
  <si>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</si>
  <si>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</si>
  <si>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</si>
  <si>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</si>
  <si>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</si>
  <si>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</si>
  <si>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</si>
  <si>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</si>
  <si>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</si>
  <si>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</si>
  <si>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</si>
  <si>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</si>
  <si>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</si>
  <si>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</si>
  <si>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</si>
  <si>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</si>
  <si>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</si>
  <si>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</si>
  <si>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</si>
  <si>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</si>
  <si>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</si>
  <si>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</si>
  <si>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</si>
  <si>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</si>
  <si>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</si>
  <si>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</si>
  <si>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</si>
  <si>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</si>
  <si>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</si>
  <si>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</si>
  <si>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</si>
  <si>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</si>
  <si>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</si>
  <si>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</si>
  <si>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</si>
  <si>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</si>
  <si>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</si>
  <si>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</si>
  <si>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</si>
  <si>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</si>
  <si>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</si>
  <si>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</si>
  <si>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</si>
  <si>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</si>
  <si>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</si>
  <si>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</si>
  <si>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</si>
  <si>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</si>
  <si>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</si>
  <si>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</si>
  <si>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</si>
  <si>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</si>
  <si>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</si>
  <si>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</si>
  <si>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</si>
  <si>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</si>
  <si>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</si>
  <si>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</si>
  <si>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</si>
  <si>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</si>
  <si>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</si>
  <si>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</si>
  <si>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</si>
  <si>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</si>
  <si>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</si>
  <si>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</si>
  <si>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</si>
  <si>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</si>
  <si>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</si>
  <si>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</si>
  <si>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</si>
  <si>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</si>
  <si>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</si>
  <si>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</si>
  <si>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</si>
  <si>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</si>
  <si>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</si>
  <si>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</si>
  <si>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</si>
  <si>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</si>
  <si>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</si>
  <si>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</si>
  <si>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</si>
  <si>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</si>
  <si>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</si>
  <si>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</si>
  <si>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</si>
  <si>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</si>
  <si>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</si>
  <si>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</si>
  <si>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</si>
  <si>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</si>
  <si>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</si>
  <si>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</si>
  <si>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</si>
  <si>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</si>
  <si>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</si>
  <si>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</si>
  <si>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</si>
  <si>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</si>
  <si>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</si>
  <si>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</si>
  <si>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</si>
  <si>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</si>
  <si>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</si>
  <si>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</si>
  <si>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</si>
  <si>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</si>
  <si>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</si>
  <si>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</si>
  <si>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</si>
  <si>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</si>
  <si>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</si>
  <si>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</si>
  <si>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</si>
  <si>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</si>
  <si>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</si>
  <si>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</si>
  <si>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</si>
  <si>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</si>
  <si>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</si>
  <si>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</si>
  <si>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</si>
  <si>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</si>
  <si>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</si>
  <si>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</si>
  <si>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</si>
  <si>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</si>
  <si>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</si>
  <si>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</si>
  <si>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</si>
  <si>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</si>
  <si>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</si>
  <si>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</si>
  <si>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</si>
  <si>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</si>
  <si>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</si>
  <si>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</si>
  <si>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</si>
  <si>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</si>
  <si>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</si>
  <si>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</si>
  <si>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</si>
  <si>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</si>
  <si>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</si>
  <si>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</si>
  <si>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</si>
  <si>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</si>
  <si>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</si>
  <si>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</si>
  <si>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</si>
  <si>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</si>
  <si>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</si>
  <si>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</si>
  <si>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</si>
  <si>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</si>
  <si>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</si>
  <si>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</si>
  <si>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</si>
  <si>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</si>
  <si>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</si>
  <si>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</si>
  <si>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</si>
  <si>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</si>
  <si>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</si>
  <si>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</si>
  <si>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</si>
  <si>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</si>
  <si>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</si>
  <si>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</si>
  <si>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</si>
  <si>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</si>
  <si>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</si>
  <si>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</si>
  <si>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</si>
  <si>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</si>
  <si>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</si>
  <si>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</si>
  <si>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</si>
  <si>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</si>
  <si>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</si>
  <si>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</si>
  <si>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</si>
  <si>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</si>
  <si>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</si>
  <si>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</si>
  <si>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</si>
  <si>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</si>
  <si>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</si>
  <si>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</si>
  <si>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</si>
  <si>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</si>
  <si>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</si>
  <si>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</si>
  <si>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</si>
  <si>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</si>
  <si>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</si>
  <si>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</si>
  <si>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</si>
  <si>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</si>
  <si>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</si>
  <si>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</si>
  <si>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</si>
  <si>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</si>
  <si>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</si>
  <si>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</si>
  <si>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</si>
  <si>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</si>
  <si>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</si>
  <si>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</si>
  <si>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</si>
  <si>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</si>
  <si>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</si>
  <si>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</si>
  <si>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</si>
  <si>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</si>
  <si>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</si>
  <si>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</si>
  <si>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</si>
  <si>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</si>
  <si>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</si>
  <si>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</si>
  <si>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</si>
  <si>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</si>
  <si>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</si>
  <si>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</si>
  <si>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</si>
  <si>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</si>
  <si>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</si>
  <si>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</si>
  <si>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</si>
  <si>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</si>
  <si>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</si>
  <si>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</si>
  <si>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</si>
  <si>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</si>
  <si>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</si>
  <si>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</si>
  <si>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</si>
  <si>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</si>
  <si>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</si>
  <si>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</si>
  <si>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</si>
  <si>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</si>
  <si>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</si>
  <si>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</si>
  <si>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</si>
  <si>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</si>
  <si>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</si>
  <si>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</si>
  <si>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</si>
  <si>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</si>
  <si>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</si>
  <si>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</si>
  <si>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</si>
  <si>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</si>
  <si>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</si>
  <si>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</si>
  <si>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</si>
  <si>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</si>
  <si>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</si>
  <si>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</si>
  <si>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</si>
  <si>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</si>
  <si>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</si>
  <si>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</si>
  <si>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</si>
  <si>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</si>
  <si>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</si>
  <si>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</si>
  <si>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</si>
  <si>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</si>
  <si>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</si>
  <si>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</si>
  <si>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</si>
  <si>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</si>
  <si>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</si>
  <si>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</si>
  <si>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</si>
  <si>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</si>
  <si>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</si>
  <si>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</si>
  <si>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</si>
  <si>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</si>
  <si>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</si>
  <si>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</si>
  <si>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</si>
  <si>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</si>
  <si>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</si>
  <si>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</si>
  <si>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</si>
  <si>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</si>
  <si>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</si>
  <si>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</si>
  <si>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</si>
  <si>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</si>
  <si>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</si>
  <si>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</si>
  <si>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</si>
  <si>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</si>
  <si>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</si>
  <si>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</si>
  <si>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</si>
  <si>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</si>
  <si>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</si>
  <si>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</si>
  <si>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</si>
  <si>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</si>
  <si>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</si>
  <si>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</si>
  <si>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</si>
  <si>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</si>
  <si>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</si>
  <si>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</si>
  <si>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</si>
  <si>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</si>
  <si>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</si>
  <si>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</si>
  <si>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</si>
  <si>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</si>
  <si>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</si>
  <si>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</si>
  <si>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</si>
  <si>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</si>
  <si>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</si>
  <si>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</si>
  <si>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</si>
  <si>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</si>
  <si>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</si>
  <si>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</si>
  <si>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</si>
  <si>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</si>
  <si>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</si>
  <si>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</si>
  <si>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</si>
  <si>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</si>
  <si>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</si>
  <si>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</si>
  <si>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</si>
  <si>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</si>
  <si>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</si>
  <si>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</si>
  <si>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</si>
  <si>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</si>
  <si>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</si>
  <si>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</si>
  <si>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</si>
  <si>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</si>
  <si>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</si>
  <si>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</si>
  <si>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</si>
  <si>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</si>
  <si>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</si>
  <si>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</si>
  <si>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</si>
  <si>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</si>
  <si>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</si>
  <si>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</si>
  <si>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</si>
  <si>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</si>
  <si>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</si>
  <si>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</si>
  <si>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</si>
  <si>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</si>
  <si>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</si>
  <si>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</si>
  <si>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</si>
  <si>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</si>
  <si>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</si>
  <si>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</si>
  <si>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</si>
  <si>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</si>
  <si>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</si>
  <si>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</si>
  <si>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</si>
  <si>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</si>
  <si>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</si>
  <si>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</si>
  <si>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</si>
  <si>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</si>
  <si>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</si>
  <si>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</si>
  <si>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</si>
  <si>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</si>
  <si>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</si>
  <si>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</si>
  <si>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</si>
  <si>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</si>
  <si>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</si>
  <si>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</si>
  <si>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</si>
  <si>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</si>
  <si>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</si>
  <si>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</si>
  <si>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</si>
  <si>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</si>
  <si>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</si>
  <si>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</si>
  <si>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</si>
  <si>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</si>
  <si>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</si>
  <si>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</si>
  <si>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</si>
  <si>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</si>
  <si>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</si>
  <si>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</si>
  <si>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</si>
  <si>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</si>
  <si>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</si>
  <si>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</si>
  <si>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</si>
  <si>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</si>
  <si>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</si>
  <si>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</si>
  <si>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</si>
  <si>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</si>
  <si>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</si>
  <si>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</si>
  <si>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</si>
  <si>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</si>
  <si>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</si>
  <si>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</si>
  <si>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</si>
  <si>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</si>
  <si>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</si>
  <si>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</si>
  <si>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</si>
  <si>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</si>
  <si>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</si>
  <si>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</si>
  <si>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</si>
  <si>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</si>
  <si>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</si>
  <si>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</si>
  <si>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</si>
  <si>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</si>
  <si>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</si>
  <si>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</si>
  <si>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</si>
  <si>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</si>
  <si>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</si>
  <si>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</si>
  <si>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</si>
  <si>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</si>
  <si>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</si>
  <si>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</si>
  <si>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</si>
  <si>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</si>
  <si>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</si>
  <si>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</si>
  <si>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</si>
  <si>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</si>
  <si>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</si>
  <si>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</si>
  <si>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</si>
  <si>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</si>
  <si>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</si>
  <si>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</si>
  <si>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</si>
  <si>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</si>
  <si>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</si>
  <si>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</si>
  <si>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</si>
  <si>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</si>
  <si>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</si>
  <si>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</si>
  <si>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</si>
  <si>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</si>
  <si>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</si>
  <si>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</si>
  <si>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</si>
  <si>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</si>
  <si>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</si>
  <si>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</si>
  <si>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</si>
  <si>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</si>
  <si>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</si>
  <si>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</si>
  <si>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</si>
  <si>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</si>
  <si>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</si>
  <si>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</si>
  <si>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</si>
  <si>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</si>
  <si>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</si>
  <si>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</si>
  <si>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</si>
  <si>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</si>
  <si>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</si>
  <si>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</si>
  <si>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</si>
  <si>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</si>
  <si>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</si>
  <si>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</si>
  <si>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</si>
  <si>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</si>
  <si>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</si>
  <si>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</si>
  <si>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</si>
  <si>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</si>
  <si>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</si>
  <si>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</si>
  <si>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</si>
  <si>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</si>
  <si>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</si>
  <si>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</si>
  <si>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</si>
  <si>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</si>
  <si>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</si>
  <si>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</si>
  <si>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</si>
  <si>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</si>
  <si>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</si>
  <si>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</si>
  <si>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</si>
  <si>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</si>
  <si>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</si>
  <si>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</si>
  <si>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</si>
  <si>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</si>
  <si>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</si>
  <si>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</si>
  <si>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</si>
  <si>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</si>
  <si>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</si>
  <si>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</si>
  <si>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</si>
  <si>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</si>
  <si>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</si>
  <si>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</si>
  <si>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</si>
  <si>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</si>
  <si>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</si>
  <si>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</si>
  <si>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</si>
  <si>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</si>
  <si>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</si>
  <si>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</si>
  <si>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</si>
  <si>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</si>
  <si>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</si>
  <si>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</si>
  <si>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</si>
  <si>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</si>
  <si>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</si>
  <si>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</si>
  <si>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</si>
  <si>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</si>
  <si>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</si>
  <si>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</si>
  <si>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</si>
  <si>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</si>
  <si>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</si>
  <si>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</si>
  <si>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</si>
  <si>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</si>
  <si>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</si>
  <si>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</si>
  <si>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</si>
  <si>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</si>
  <si>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</si>
  <si>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</si>
  <si>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</si>
  <si>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</si>
  <si>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</si>
  <si>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</si>
  <si>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</si>
  <si>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</si>
  <si>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</si>
  <si>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</si>
  <si>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</si>
  <si>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</si>
  <si>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</si>
  <si>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</si>
  <si>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</si>
  <si>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</si>
  <si>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</si>
  <si>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</si>
  <si>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</si>
  <si>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</si>
  <si>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</si>
  <si>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</si>
  <si>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</si>
  <si>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</si>
  <si>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</si>
  <si>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</si>
  <si>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</si>
  <si>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</si>
  <si>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</si>
  <si>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</si>
  <si>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</si>
  <si>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</si>
  <si>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</si>
  <si>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</si>
  <si>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</si>
  <si>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</si>
  <si>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</si>
  <si>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</si>
  <si>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</si>
  <si>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</si>
  <si>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</si>
  <si>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</si>
  <si>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</si>
  <si>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</si>
  <si>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</si>
  <si>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</si>
  <si>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</si>
  <si>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</si>
  <si>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</si>
  <si>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</si>
  <si>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</si>
  <si>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</si>
  <si>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</si>
  <si>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</si>
  <si>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</si>
  <si>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</si>
  <si>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</si>
  <si>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</si>
  <si>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</si>
  <si>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</si>
  <si>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</si>
  <si>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</si>
  <si>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</si>
  <si>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</si>
  <si>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</si>
  <si>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</si>
  <si>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</si>
  <si>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</si>
  <si>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</si>
  <si>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</si>
  <si>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</si>
  <si>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</si>
  <si>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</si>
  <si>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</si>
  <si>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</si>
  <si>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</si>
  <si>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</si>
  <si>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</si>
  <si>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</si>
  <si>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</si>
  <si>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</si>
  <si>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</si>
  <si>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</si>
  <si>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</si>
  <si>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</si>
  <si>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</si>
  <si>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</si>
  <si>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</si>
  <si>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</si>
  <si>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</si>
  <si>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</si>
  <si>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</si>
  <si>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</si>
  <si>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</si>
  <si>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</si>
  <si>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</si>
  <si>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</si>
  <si>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</si>
  <si>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</si>
  <si>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</si>
  <si>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</si>
  <si>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</si>
  <si>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</si>
  <si>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</si>
  <si>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</si>
  <si>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</si>
  <si>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</si>
  <si>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</si>
  <si>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</si>
  <si>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</si>
  <si>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</si>
  <si>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</si>
  <si>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</si>
  <si>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</si>
  <si>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</si>
  <si>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</si>
  <si>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</si>
  <si>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</si>
  <si>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</si>
  <si>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</si>
  <si>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</si>
  <si>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</si>
  <si>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</si>
  <si>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</si>
  <si>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</si>
  <si>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</si>
  <si>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</si>
  <si>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</si>
  <si>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</si>
  <si>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</si>
  <si>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</si>
  <si>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</si>
  <si>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</si>
  <si>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</si>
  <si>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</si>
  <si>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</si>
  <si>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</si>
  <si>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</si>
  <si>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</si>
  <si>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</si>
  <si>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</si>
  <si>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</si>
  <si>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</si>
  <si>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</si>
  <si>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</si>
  <si>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</si>
  <si>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</si>
  <si>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</si>
  <si>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</si>
  <si>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</si>
  <si>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</si>
  <si>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</si>
  <si>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</si>
  <si>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</si>
  <si>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</si>
  <si>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</si>
  <si>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</si>
  <si>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</si>
  <si>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</si>
  <si>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</si>
  <si>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</si>
  <si>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</si>
  <si>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</si>
  <si>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</si>
  <si>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</si>
  <si>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</si>
  <si>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</si>
  <si>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</si>
  <si>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</si>
  <si>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</si>
  <si>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</si>
  <si>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</si>
  <si>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</si>
  <si>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</si>
  <si>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</si>
  <si>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</si>
  <si>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</si>
  <si>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</si>
  <si>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</si>
  <si>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</si>
  <si>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</si>
  <si>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</si>
  <si>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</si>
  <si>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</si>
  <si>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</si>
  <si>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</si>
  <si>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</si>
  <si>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</si>
  <si>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</si>
  <si>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</si>
  <si>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</si>
  <si>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</si>
  <si>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</si>
  <si>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</si>
  <si>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</si>
  <si>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</si>
  <si>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</si>
  <si>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</si>
  <si>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</si>
  <si>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</si>
  <si>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</si>
  <si>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</si>
  <si>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</si>
  <si>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</si>
  <si>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</si>
  <si>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</si>
  <si>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</si>
  <si>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</si>
  <si>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</si>
  <si>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</si>
  <si>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</si>
  <si>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</si>
  <si>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</si>
  <si>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</si>
  <si>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</si>
  <si>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</si>
  <si>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</si>
  <si>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</si>
  <si>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</si>
  <si>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</si>
  <si>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</si>
  <si>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</si>
  <si>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</si>
  <si>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</si>
  <si>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</si>
  <si>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</si>
  <si>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</si>
  <si>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</si>
  <si>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</si>
  <si>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</si>
  <si>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</si>
  <si>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</si>
  <si>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</si>
  <si>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</si>
  <si>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</si>
  <si>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</si>
  <si>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</si>
  <si>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</si>
  <si>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</si>
  <si>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</si>
  <si>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</si>
  <si>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</si>
  <si>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</si>
  <si>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</si>
  <si>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</si>
  <si>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</si>
  <si>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</si>
  <si>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</si>
  <si>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</si>
  <si>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</si>
  <si>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</si>
  <si>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</si>
  <si>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</si>
  <si>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</si>
  <si>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</si>
  <si>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</si>
  <si>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</si>
  <si>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</si>
  <si>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</si>
  <si>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</si>
  <si>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</si>
  <si>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</si>
  <si>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</si>
  <si>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</si>
  <si>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</si>
  <si>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</si>
  <si>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</si>
  <si>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</si>
  <si>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</si>
  <si>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</si>
  <si>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</si>
  <si>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</si>
  <si>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</si>
  <si>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</si>
  <si>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</si>
  <si>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</si>
  <si>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</si>
  <si>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</si>
  <si>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</si>
  <si>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</si>
  <si>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</si>
  <si>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</si>
  <si>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</si>
  <si>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</si>
  <si>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</si>
  <si>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</si>
  <si>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</si>
  <si>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</si>
  <si>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</si>
  <si>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</si>
  <si>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</si>
  <si>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</si>
  <si>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</si>
  <si>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</si>
  <si>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</si>
  <si>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</si>
  <si>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</si>
  <si>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</si>
  <si>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</si>
  <si>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</si>
  <si>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</si>
  <si>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</si>
  <si>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</si>
  <si>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</si>
  <si>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</si>
  <si>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</si>
  <si>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</si>
  <si>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</si>
  <si>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</si>
  <si>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</si>
  <si>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</si>
  <si>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</si>
  <si>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</si>
  <si>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</si>
  <si>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</si>
  <si>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</si>
  <si>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</si>
  <si>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</si>
  <si>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</si>
  <si>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</si>
  <si>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</si>
  <si>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</si>
  <si>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</si>
  <si>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</si>
  <si>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</si>
  <si>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</si>
  <si>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</si>
  <si>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</si>
  <si>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</si>
  <si>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</si>
  <si>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</si>
  <si>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</si>
  <si>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</si>
  <si>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</si>
  <si>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</si>
  <si>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</si>
  <si>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</si>
  <si>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</si>
  <si>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</si>
  <si>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</si>
  <si>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</si>
  <si>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</si>
  <si>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</si>
  <si>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</si>
  <si>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</si>
  <si>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</si>
  <si>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</si>
  <si>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</si>
  <si>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</si>
  <si>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</si>
  <si>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</si>
  <si>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</si>
  <si>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</si>
  <si>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</si>
  <si>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</si>
  <si>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</si>
  <si>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</si>
  <si>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</si>
  <si>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</si>
  <si>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</si>
  <si>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</si>
  <si>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</si>
  <si>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</si>
  <si>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</si>
  <si>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</si>
  <si>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</si>
  <si>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</si>
  <si>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</si>
  <si>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</si>
  <si>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</si>
  <si>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</si>
  <si>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</si>
  <si>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</si>
  <si>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</si>
  <si>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</si>
  <si>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</si>
  <si>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</si>
  <si>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</si>
  <si>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</si>
  <si>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</si>
  <si>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</si>
  <si>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</si>
  <si>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</si>
  <si>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</si>
  <si>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</si>
  <si>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</si>
  <si>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</si>
  <si>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</si>
  <si>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</si>
  <si>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</si>
  <si>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</si>
  <si>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</si>
  <si>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</si>
  <si>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</si>
  <si>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</si>
  <si>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</si>
  <si>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</si>
  <si>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</si>
  <si>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</si>
  <si>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</si>
  <si>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</si>
  <si>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</si>
  <si>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</si>
  <si>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</si>
  <si>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</si>
  <si>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</si>
  <si>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</si>
  <si>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</si>
  <si>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</si>
  <si>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</si>
  <si>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</si>
  <si>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</si>
  <si>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</si>
  <si>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</si>
  <si>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</si>
  <si>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</si>
  <si>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</si>
  <si>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</si>
  <si>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</si>
  <si>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</si>
  <si>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</si>
  <si>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</si>
  <si>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</si>
  <si>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</si>
  <si>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</si>
  <si>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</si>
  <si>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</si>
  <si>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</si>
  <si>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</si>
  <si>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</si>
  <si>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</si>
  <si>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</si>
  <si>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</si>
  <si>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</si>
  <si>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</si>
  <si>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</si>
  <si>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</si>
  <si>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</si>
  <si>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</si>
  <si>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</si>
  <si>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</si>
  <si>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</si>
  <si>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</si>
  <si>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</si>
  <si>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</si>
  <si>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</si>
  <si>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</si>
  <si>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</si>
  <si>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</si>
  <si>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</si>
  <si>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</si>
  <si>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</si>
  <si>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</si>
  <si>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</si>
  <si>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</si>
  <si>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</si>
  <si>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</si>
  <si>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</si>
  <si>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</si>
  <si>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</si>
  <si>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</si>
  <si>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</si>
  <si>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</si>
  <si>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</si>
  <si>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</si>
  <si>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</si>
  <si>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</si>
  <si>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</si>
  <si>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</si>
  <si>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</si>
  <si>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</si>
  <si>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</si>
  <si>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</si>
  <si>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</si>
  <si>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</si>
  <si>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</si>
  <si>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</si>
  <si>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</si>
  <si>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</si>
  <si>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</si>
  <si>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</si>
  <si>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</si>
  <si>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</si>
  <si>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</si>
  <si>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</si>
  <si>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</si>
  <si>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</si>
  <si>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</si>
  <si>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</si>
  <si>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</si>
  <si>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</si>
  <si>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</si>
  <si>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</si>
  <si>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</si>
  <si>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</si>
  <si>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</si>
  <si>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</si>
  <si>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</si>
  <si>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</si>
  <si>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</si>
  <si>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</si>
  <si>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</si>
  <si>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</si>
  <si>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</si>
  <si>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</si>
  <si>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</si>
  <si>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</si>
  <si>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</si>
  <si>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</si>
  <si>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</si>
  <si>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</si>
  <si>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</si>
  <si>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</si>
  <si>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</si>
  <si>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</si>
  <si>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</si>
  <si>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</si>
  <si>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</si>
  <si>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</si>
  <si>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</si>
  <si>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</si>
  <si>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</si>
  <si>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</si>
  <si>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</si>
  <si>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</si>
  <si>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</si>
  <si>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</si>
  <si>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</si>
  <si>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</si>
  <si>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</si>
  <si>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</si>
  <si>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</si>
  <si>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</si>
  <si>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</si>
  <si>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</si>
  <si>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</si>
  <si>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</si>
  <si>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</si>
  <si>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</si>
  <si>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</si>
  <si>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</si>
  <si>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</si>
  <si>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</si>
  <si>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</si>
  <si>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</si>
  <si>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</si>
  <si>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</si>
  <si>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</si>
  <si>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</si>
  <si>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</si>
  <si>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</si>
  <si>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</si>
  <si>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</si>
  <si>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</si>
  <si>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</si>
  <si>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</si>
  <si>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</si>
  <si>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</si>
  <si>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</si>
  <si>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</si>
  <si>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</si>
  <si>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</si>
  <si>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</si>
  <si>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</si>
  <si>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</si>
  <si>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</si>
  <si>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</si>
  <si>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</si>
  <si>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</si>
  <si>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</si>
  <si>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</si>
  <si>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</si>
  <si>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</si>
  <si>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</si>
  <si>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</si>
  <si>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</si>
  <si>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</si>
  <si>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</si>
  <si>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</si>
  <si>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</si>
  <si>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</si>
  <si>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</si>
  <si>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</si>
  <si>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</si>
  <si>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</si>
  <si>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</si>
  <si>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</si>
  <si>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</si>
  <si>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</si>
  <si>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</si>
  <si>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</si>
  <si>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</si>
  <si>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</si>
  <si>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</si>
  <si>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</si>
  <si>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</si>
  <si>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</si>
  <si>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</si>
  <si>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</si>
  <si>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</si>
  <si>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</si>
  <si>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</si>
  <si>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</si>
  <si>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</si>
  <si>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</si>
  <si>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</si>
  <si>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</si>
  <si>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</si>
  <si>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</si>
  <si>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</si>
  <si>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</si>
  <si>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</si>
  <si>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</si>
  <si>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</si>
  <si>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</si>
  <si>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</si>
  <si>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</si>
  <si>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</si>
  <si>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</si>
  <si>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</si>
  <si>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</si>
  <si>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</si>
  <si>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</si>
  <si>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</si>
  <si>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</si>
  <si>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</si>
  <si>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</si>
  <si>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</si>
  <si>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</si>
  <si>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</si>
  <si>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</si>
  <si>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</si>
  <si>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</si>
  <si>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</si>
  <si>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</si>
  <si>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</si>
  <si>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</si>
  <si>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</si>
  <si>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</si>
  <si>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</si>
  <si>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</si>
  <si>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</si>
  <si>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</si>
  <si>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</si>
  <si>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</si>
  <si>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</si>
  <si>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</si>
  <si>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</si>
  <si>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</si>
  <si>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</si>
  <si>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</si>
  <si>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</si>
  <si>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</si>
  <si>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</si>
  <si>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</si>
  <si>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</si>
  <si>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</si>
  <si>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</si>
  <si>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</si>
  <si>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</si>
  <si>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</si>
  <si>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</si>
  <si>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</si>
  <si>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</si>
  <si>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</si>
  <si>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</si>
  <si>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</si>
  <si>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</si>
  <si>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</si>
  <si>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</si>
  <si>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</si>
  <si>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</si>
  <si>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</si>
  <si>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</si>
  <si>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</si>
  <si>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</si>
  <si>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</si>
  <si>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</si>
  <si>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</si>
  <si>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</si>
  <si>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</si>
  <si>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</si>
  <si>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</si>
  <si>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</si>
  <si>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</si>
  <si>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</si>
  <si>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</si>
  <si>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</si>
  <si>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</si>
  <si>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</si>
  <si>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</si>
  <si>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</si>
  <si>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</si>
  <si>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</si>
  <si>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</si>
  <si>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</si>
  <si>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</si>
  <si>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</si>
  <si>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</si>
  <si>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</si>
  <si>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</si>
  <si>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</si>
  <si>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</si>
  <si>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</si>
  <si>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</si>
  <si>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</si>
  <si>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</si>
  <si>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</si>
  <si>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</si>
  <si>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</si>
  <si>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</si>
  <si>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</si>
  <si>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</si>
  <si>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</si>
  <si>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</si>
  <si>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</si>
  <si>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</si>
  <si>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</si>
  <si>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</si>
  <si>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</si>
  <si>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</si>
  <si>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</si>
  <si>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</si>
  <si>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</si>
  <si>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</si>
  <si>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</si>
  <si>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</si>
  <si>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</si>
  <si>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</si>
  <si>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</si>
  <si>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</si>
  <si>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</si>
  <si>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</si>
  <si>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</si>
  <si>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</si>
  <si>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</si>
  <si>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</si>
  <si>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</si>
  <si>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</si>
  <si>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</si>
  <si>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</si>
  <si>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</si>
  <si>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</si>
  <si>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</si>
  <si>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</si>
  <si>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</si>
  <si>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</si>
  <si>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</si>
  <si>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</si>
  <si>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</si>
  <si>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</si>
  <si>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</si>
  <si>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</si>
  <si>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</si>
  <si>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</si>
  <si>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</si>
  <si>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</si>
  <si>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</si>
  <si>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</si>
  <si>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</si>
  <si>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</si>
  <si>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</si>
  <si>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</si>
  <si>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</si>
  <si>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</si>
  <si>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</si>
  <si>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</si>
  <si>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</si>
  <si>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</si>
  <si>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</si>
  <si>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</si>
  <si>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</si>
  <si>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</si>
  <si>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</si>
  <si>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</si>
  <si>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</si>
  <si>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</si>
  <si>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</si>
  <si>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</si>
  <si>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</si>
  <si>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</si>
  <si>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</si>
  <si>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</si>
  <si>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</si>
  <si>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</si>
  <si>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</si>
  <si>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</si>
  <si>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</si>
  <si>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</si>
  <si>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</si>
  <si>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</si>
  <si>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</si>
  <si>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</si>
  <si>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</si>
  <si>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</si>
  <si>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</si>
  <si>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</si>
  <si>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</si>
  <si>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</si>
  <si>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</si>
  <si>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</si>
  <si>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</si>
  <si>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</si>
  <si>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</si>
  <si>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</si>
  <si>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</si>
  <si>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</si>
  <si>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</si>
  <si>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</si>
  <si>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</si>
  <si>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</si>
  <si>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</si>
  <si>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</si>
  <si>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</si>
  <si>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</si>
  <si>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</si>
  <si>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</si>
  <si>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</si>
  <si>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</si>
  <si>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</si>
  <si>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</si>
  <si>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</si>
  <si>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</si>
  <si>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</si>
  <si>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</si>
  <si>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</si>
  <si>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</si>
  <si>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</si>
  <si>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</si>
  <si>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</si>
  <si>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</si>
  <si>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</si>
  <si>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</si>
  <si>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</si>
  <si>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</si>
  <si>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</si>
  <si>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</si>
  <si>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</si>
  <si>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</si>
  <si>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</si>
  <si>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</si>
  <si>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</si>
  <si>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</si>
  <si>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</si>
  <si>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</si>
  <si>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</si>
  <si>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</si>
  <si>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</si>
  <si>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</si>
  <si>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</si>
  <si>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</si>
  <si>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</si>
  <si>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</si>
  <si>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</si>
  <si>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</si>
  <si>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</si>
  <si>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</si>
  <si>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</si>
  <si>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</si>
  <si>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</si>
  <si>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</si>
  <si>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</si>
  <si>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</si>
  <si>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</si>
  <si>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</si>
  <si>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</si>
  <si>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</si>
  <si>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</si>
  <si>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</si>
  <si>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</si>
  <si>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</si>
  <si>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</si>
  <si>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</si>
  <si>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</si>
  <si>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</si>
  <si>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</si>
  <si>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</si>
  <si>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</si>
  <si>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</si>
  <si>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</si>
  <si>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</si>
  <si>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</si>
  <si>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</si>
  <si>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</si>
  <si>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</si>
  <si>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</si>
  <si>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</si>
  <si>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</si>
  <si>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</si>
  <si>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</si>
  <si>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</si>
  <si>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</si>
  <si>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</si>
  <si>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</si>
  <si>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</si>
  <si>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</si>
  <si>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</si>
  <si>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</si>
  <si>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</si>
  <si>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</si>
  <si>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</si>
  <si>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</si>
  <si>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</si>
  <si>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</si>
  <si>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</si>
  <si>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</si>
  <si>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</si>
  <si>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</si>
  <si>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</si>
  <si>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</si>
  <si>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</si>
  <si>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</si>
  <si>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</si>
  <si>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</si>
  <si>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</si>
  <si>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</si>
  <si>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</si>
  <si>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</si>
  <si>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</si>
  <si>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</si>
  <si>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</si>
  <si>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</si>
  <si>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</si>
  <si>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</si>
  <si>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</si>
  <si>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</si>
  <si>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</si>
  <si>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</si>
  <si>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</si>
  <si>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</si>
  <si>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</si>
  <si>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</si>
  <si>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</si>
  <si>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</si>
  <si>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</si>
  <si>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</si>
  <si>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</si>
  <si>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</si>
  <si>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</si>
  <si>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</si>
  <si>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</si>
  <si>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</si>
  <si>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</si>
  <si>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</si>
  <si>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</si>
  <si>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</si>
  <si>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</si>
  <si>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</si>
  <si>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</si>
  <si>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</si>
  <si>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</si>
  <si>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</si>
  <si>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</si>
  <si>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</si>
  <si>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</si>
  <si>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</si>
  <si>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</si>
  <si>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</si>
  <si>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</si>
  <si>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</si>
  <si>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</si>
  <si>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</si>
  <si>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</si>
  <si>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</si>
  <si>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</si>
  <si>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</si>
  <si>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</si>
  <si>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</si>
  <si>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</si>
  <si>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</si>
  <si>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</si>
  <si>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</si>
  <si>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</si>
  <si>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</si>
  <si>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</si>
  <si>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</si>
  <si>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</si>
  <si>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</si>
  <si>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</si>
  <si>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</si>
  <si>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</si>
  <si>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</si>
  <si>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</si>
  <si>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</si>
  <si>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</si>
  <si>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</si>
  <si>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</si>
  <si>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</si>
  <si>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</si>
  <si>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</si>
  <si>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</si>
  <si>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</si>
  <si>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</si>
  <si>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</si>
  <si>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</si>
  <si>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</si>
  <si>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</si>
  <si>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</si>
  <si>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</si>
  <si>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</si>
  <si>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</si>
  <si>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</si>
  <si>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</si>
  <si>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</si>
  <si>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</si>
  <si>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</si>
  <si>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</si>
  <si>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</si>
  <si>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</si>
  <si>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</si>
  <si>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</si>
  <si>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</si>
  <si>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</si>
  <si>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</si>
  <si>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</si>
  <si>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</si>
  <si>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</si>
  <si>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</si>
  <si>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</si>
  <si>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</si>
  <si>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</si>
  <si>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</si>
  <si>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</si>
  <si>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</si>
  <si>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</si>
  <si>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</si>
  <si>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</si>
  <si>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</si>
  <si>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</si>
  <si>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</si>
  <si>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</si>
  <si>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</si>
  <si>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</si>
  <si>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</si>
  <si>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</si>
  <si>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</si>
  <si>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</si>
  <si>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</si>
  <si>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</si>
  <si>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</si>
  <si>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</si>
  <si>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</si>
  <si>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</si>
  <si>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</si>
  <si>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</si>
  <si>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</si>
  <si>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</si>
  <si>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</si>
  <si>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</si>
  <si>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</si>
  <si>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</si>
  <si>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</si>
  <si>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</si>
  <si>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</si>
  <si>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</si>
  <si>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</si>
  <si>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</si>
  <si>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</si>
  <si>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</si>
  <si>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</si>
  <si>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</si>
  <si>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</si>
  <si>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</si>
  <si>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</si>
  <si>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</si>
  <si>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</si>
  <si>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</si>
  <si>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</si>
  <si>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</si>
  <si>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</si>
  <si>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</si>
  <si>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</si>
  <si>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</si>
  <si>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</si>
  <si>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</si>
  <si>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</si>
  <si>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</si>
  <si>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</si>
  <si>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</si>
  <si>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</si>
  <si>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</si>
  <si>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</si>
  <si>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</si>
  <si>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</si>
  <si>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</si>
  <si>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</si>
  <si>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</si>
  <si>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</si>
  <si>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</si>
  <si>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</si>
  <si>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</si>
  <si>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</si>
  <si>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</si>
  <si>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</si>
  <si>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</si>
  <si>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</si>
  <si>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</si>
  <si>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</si>
  <si>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</si>
  <si>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</si>
  <si>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</si>
  <si>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</si>
  <si>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</si>
  <si>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</si>
  <si>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</si>
  <si>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</si>
  <si>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</si>
  <si>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</si>
  <si>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</si>
  <si>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</si>
  <si>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</si>
  <si>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</si>
  <si>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</si>
  <si>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</si>
  <si>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</si>
  <si>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</si>
  <si>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</si>
  <si>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</si>
  <si>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</si>
  <si>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</si>
  <si>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</si>
  <si>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</si>
  <si>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</si>
  <si>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</si>
  <si>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</si>
  <si>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</si>
  <si>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</si>
  <si>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</si>
  <si>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</si>
  <si>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</si>
  <si>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</si>
  <si>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</si>
  <si>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</si>
  <si>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</si>
  <si>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</si>
  <si>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</si>
  <si>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</si>
  <si>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</si>
  <si>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</si>
  <si>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</si>
  <si>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</si>
  <si>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</si>
  <si>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</si>
  <si>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</si>
  <si>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</si>
  <si>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</si>
  <si>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</si>
  <si>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</si>
  <si>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</si>
  <si>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</si>
  <si>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</si>
  <si>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</si>
  <si>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</si>
  <si>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</si>
  <si>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</si>
  <si>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</si>
  <si>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</si>
  <si>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</si>
  <si>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</si>
  <si>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</si>
  <si>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</si>
  <si>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</si>
  <si>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</si>
  <si>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</si>
  <si>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</si>
  <si>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</si>
  <si>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</si>
  <si>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</si>
  <si>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</si>
  <si>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</si>
  <si>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</si>
  <si>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</si>
  <si>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</si>
  <si>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</si>
  <si>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</si>
  <si>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</si>
  <si>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</si>
  <si>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</si>
  <si>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</si>
  <si>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</si>
  <si>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</si>
  <si>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</si>
  <si>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</si>
  <si>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</si>
  <si>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</si>
  <si>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</si>
  <si>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</si>
  <si>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</si>
  <si>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</si>
  <si>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</si>
  <si>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</si>
  <si>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</si>
  <si>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</si>
  <si>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</si>
  <si>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</si>
  <si>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</si>
  <si>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</si>
  <si>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</si>
  <si>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</si>
  <si>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</si>
  <si>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</si>
  <si>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</si>
  <si>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</si>
  <si>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</si>
  <si>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</si>
  <si>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</si>
  <si>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</si>
  <si>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</si>
  <si>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</si>
  <si>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</si>
  <si>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</si>
  <si>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</si>
  <si>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</si>
  <si>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</si>
  <si>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</si>
  <si>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</si>
  <si>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</si>
  <si>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</si>
  <si>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</si>
  <si>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</si>
  <si>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</si>
  <si>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</si>
  <si>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</si>
  <si>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</si>
  <si>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</si>
  <si>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</si>
  <si>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</si>
  <si>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</si>
  <si>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</si>
  <si>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</si>
  <si>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</si>
  <si>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</si>
  <si>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</si>
  <si>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</si>
  <si>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</si>
  <si>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</si>
  <si>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</si>
  <si>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</si>
  <si>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</si>
  <si>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</si>
  <si>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</si>
  <si>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</si>
  <si>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</si>
  <si>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</si>
  <si>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</si>
  <si>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</si>
  <si>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</si>
  <si>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</si>
  <si>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</si>
  <si>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</si>
  <si>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</si>
  <si>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</si>
  <si>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</si>
  <si>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</si>
  <si>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</si>
  <si>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</si>
  <si>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</si>
  <si>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</si>
  <si>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</si>
  <si>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</si>
  <si>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</si>
  <si>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</si>
  <si>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</si>
  <si>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</si>
  <si>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</si>
  <si>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</si>
  <si>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</si>
  <si>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</si>
  <si>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</si>
  <si>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</si>
  <si>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</si>
  <si>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</si>
  <si>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</si>
  <si>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</si>
  <si>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</si>
  <si>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</si>
  <si>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</si>
  <si>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</si>
  <si>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</si>
  <si>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</si>
  <si>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</si>
  <si>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</si>
  <si>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</si>
  <si>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</si>
  <si>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</si>
  <si>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</si>
  <si>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</si>
  <si>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</si>
  <si>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</si>
  <si>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</si>
  <si>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</si>
  <si>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</si>
  <si>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</si>
  <si>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</si>
  <si>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</si>
  <si>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</si>
  <si>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</si>
  <si>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</si>
  <si>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</si>
  <si>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</si>
  <si>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</si>
  <si>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</si>
  <si>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</si>
  <si>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</si>
  <si>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</si>
  <si>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</si>
  <si>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</si>
  <si>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</si>
  <si>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</si>
  <si>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</si>
  <si>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</si>
  <si>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</si>
  <si>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</si>
  <si>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</si>
  <si>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</si>
  <si>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</si>
  <si>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</si>
  <si>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</si>
  <si>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</si>
  <si>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</si>
  <si>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</si>
  <si>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</si>
  <si>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</si>
  <si>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</si>
  <si>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</si>
  <si>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</si>
  <si>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</si>
  <si>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</si>
  <si>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</si>
  <si>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</si>
  <si>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</si>
  <si>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</si>
  <si>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</si>
  <si>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</si>
  <si>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</si>
  <si>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</si>
  <si>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</si>
  <si>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</si>
  <si>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</si>
  <si>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</si>
  <si>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</si>
  <si>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</si>
  <si>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</si>
  <si>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</si>
  <si>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</si>
  <si>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</si>
  <si>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</si>
  <si>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</si>
  <si>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</si>
  <si>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</si>
  <si>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</si>
  <si>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</si>
  <si>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</si>
  <si>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</si>
  <si>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</si>
  <si>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</si>
  <si>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</si>
  <si>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</si>
  <si>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</si>
  <si>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</si>
  <si>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</si>
  <si>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</si>
  <si>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</si>
  <si>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</si>
  <si>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</si>
  <si>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</si>
  <si>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</si>
  <si>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</si>
  <si>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</si>
  <si>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</si>
  <si>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</si>
  <si>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</si>
  <si>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</si>
  <si>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</si>
  <si>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</si>
  <si>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</si>
  <si>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</si>
  <si>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</si>
  <si>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</si>
  <si>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</si>
  <si>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</si>
  <si>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</si>
  <si>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</si>
  <si>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</si>
  <si>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</si>
  <si>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</si>
  <si>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</si>
  <si>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</si>
  <si>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</si>
  <si>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</si>
  <si>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</si>
  <si>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</si>
  <si>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</si>
  <si>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</si>
  <si>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</si>
  <si>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</si>
  <si>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</si>
  <si>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</si>
  <si>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</si>
  <si>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</si>
  <si>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</si>
  <si>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</si>
  <si>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</si>
  <si>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</si>
  <si>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</si>
  <si>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</si>
  <si>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</si>
  <si>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</si>
  <si>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</si>
  <si>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</si>
  <si>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</si>
  <si>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</si>
  <si>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</si>
  <si>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</si>
  <si>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</si>
  <si>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</si>
  <si>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</si>
  <si>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</si>
  <si>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</si>
  <si>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</si>
  <si>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</si>
  <si>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</si>
  <si>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</si>
  <si>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</si>
  <si>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</si>
  <si>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</si>
  <si>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</si>
  <si>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</si>
  <si>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</si>
  <si>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</si>
  <si>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</si>
  <si>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</si>
  <si>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</si>
  <si>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</si>
  <si>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</si>
  <si>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</si>
  <si>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</si>
  <si>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</si>
  <si>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</si>
  <si>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</si>
  <si>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</si>
  <si>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</si>
  <si>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</si>
  <si>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</si>
  <si>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</si>
  <si>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</si>
  <si>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</si>
  <si>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</si>
  <si>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</si>
  <si>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</si>
  <si>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</si>
  <si>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</si>
  <si>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</si>
  <si>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</si>
  <si>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</si>
  <si>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</si>
  <si>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</si>
  <si>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</si>
  <si>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</si>
  <si>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</si>
  <si>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</si>
  <si>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</si>
  <si>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</si>
  <si>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</si>
  <si>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</si>
  <si>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</si>
  <si>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</si>
  <si>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</si>
  <si>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</si>
  <si>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</si>
  <si>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</si>
  <si>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</si>
  <si>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</si>
  <si>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</si>
  <si>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</si>
  <si>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</si>
  <si>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</si>
  <si>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</si>
  <si>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</si>
  <si>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</si>
  <si>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</si>
  <si>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</si>
  <si>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</si>
  <si>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</si>
  <si>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</si>
  <si>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</si>
  <si>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</si>
  <si>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</si>
  <si>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</si>
  <si>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</si>
  <si>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</si>
  <si>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</si>
  <si>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</si>
  <si>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</si>
  <si>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</si>
  <si>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</si>
  <si>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</si>
  <si>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</si>
  <si>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</si>
  <si>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</si>
  <si>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</si>
  <si>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</si>
  <si>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</si>
  <si>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</si>
  <si>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</si>
  <si>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</si>
  <si>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</si>
  <si>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</si>
  <si>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</si>
  <si>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</si>
  <si>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</si>
  <si>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</si>
  <si>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</si>
  <si>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</si>
  <si>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</si>
  <si>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</si>
  <si>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</si>
  <si>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</si>
  <si>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</si>
  <si>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</si>
  <si>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</si>
  <si>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</si>
  <si>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</si>
  <si>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</si>
  <si>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</si>
  <si>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</si>
  <si>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</si>
  <si>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</si>
  <si>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</si>
  <si>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</si>
  <si>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</si>
  <si>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</si>
  <si>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</si>
  <si>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</si>
  <si>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</si>
  <si>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</si>
  <si>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</si>
  <si>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</si>
  <si>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</si>
  <si>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</si>
  <si>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</si>
  <si>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</si>
  <si>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</si>
  <si>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</si>
  <si>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</si>
  <si>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</si>
  <si>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</si>
  <si>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</si>
  <si>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</si>
  <si>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</si>
  <si>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</si>
  <si>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</si>
  <si>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</si>
  <si>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</si>
  <si>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</si>
  <si>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</si>
  <si>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</si>
  <si>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</si>
  <si>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</si>
  <si>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</si>
  <si>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</si>
  <si>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</si>
  <si>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</si>
  <si>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</si>
  <si>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</si>
  <si>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</si>
  <si>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</si>
  <si>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</si>
  <si>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</si>
  <si>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</si>
  <si>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</si>
  <si>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</si>
  <si>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</si>
  <si>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</si>
  <si>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</si>
  <si>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</si>
  <si>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</si>
  <si>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</si>
  <si>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</si>
  <si>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</si>
  <si>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</si>
  <si>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</si>
  <si>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</si>
  <si>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</si>
  <si>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</si>
  <si>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</si>
  <si>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</si>
  <si>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</si>
  <si>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</si>
  <si>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</si>
  <si>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</si>
  <si>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</si>
  <si>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</si>
  <si>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</si>
  <si>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</si>
  <si>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</si>
  <si>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</si>
  <si>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</si>
  <si>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</si>
  <si>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</si>
  <si>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</si>
  <si>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</si>
  <si>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</si>
  <si>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</si>
  <si>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</si>
  <si>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</si>
  <si>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</si>
  <si>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</si>
  <si>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</si>
  <si>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</si>
  <si>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</si>
  <si>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</si>
  <si>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</si>
  <si>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</si>
  <si>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</si>
  <si>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</si>
  <si>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</si>
  <si>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</si>
  <si>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</si>
  <si>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</si>
  <si>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</si>
  <si>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</si>
  <si>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</si>
  <si>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</si>
  <si>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</si>
  <si>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</si>
  <si>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</si>
  <si>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</si>
  <si>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</si>
  <si>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</si>
  <si>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</si>
  <si>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</si>
  <si>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</si>
  <si>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</si>
  <si>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</si>
  <si>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</si>
  <si>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</si>
  <si>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</si>
  <si>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</si>
  <si>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</si>
  <si>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</si>
  <si>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</si>
  <si>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</si>
  <si>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</si>
  <si>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</si>
  <si>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</si>
  <si>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</si>
  <si>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</si>
  <si>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</si>
  <si>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</si>
  <si>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</si>
  <si>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</si>
  <si>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</si>
  <si>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</si>
  <si>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</si>
  <si>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</si>
  <si>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</si>
  <si>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</si>
  <si>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</si>
  <si>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</si>
  <si>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</si>
  <si>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</si>
  <si>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</si>
  <si>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</si>
  <si>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</si>
  <si>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</si>
  <si>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</si>
  <si>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</si>
  <si>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</si>
  <si>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</si>
  <si>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</si>
  <si>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</si>
  <si>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</si>
  <si>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</si>
  <si>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</si>
  <si>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</si>
  <si>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</si>
  <si>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</si>
  <si>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</si>
  <si>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</si>
  <si>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</si>
  <si>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</si>
  <si>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</si>
  <si>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</si>
  <si>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</si>
  <si>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</si>
  <si>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</si>
  <si>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</si>
  <si>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</si>
  <si>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</si>
  <si>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</si>
  <si>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</si>
  <si>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</si>
  <si>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</si>
  <si>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</si>
  <si>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</si>
  <si>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</si>
  <si>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</si>
  <si>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</si>
  <si>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</si>
  <si>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</si>
  <si>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</si>
  <si>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</si>
  <si>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</si>
  <si>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</si>
  <si>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</si>
  <si>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</si>
  <si>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</si>
  <si>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</si>
  <si>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</si>
  <si>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</si>
  <si>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</si>
  <si>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</si>
  <si>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</si>
  <si>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</si>
  <si>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</si>
  <si>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</si>
  <si>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</si>
  <si>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</si>
  <si>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</si>
  <si>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</si>
  <si>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</si>
  <si>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</si>
  <si>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</si>
  <si>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</si>
  <si>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</si>
  <si>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</si>
  <si>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</si>
  <si>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</si>
  <si>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</si>
  <si>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</si>
  <si>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</si>
  <si>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</si>
  <si>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</si>
  <si>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</si>
  <si>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</si>
  <si>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</si>
  <si>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</si>
  <si>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</si>
  <si>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</si>
  <si>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</si>
  <si>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</si>
  <si>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</si>
  <si>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</si>
  <si>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</si>
  <si>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</si>
  <si>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</si>
  <si>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</si>
  <si>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</si>
  <si>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</si>
  <si>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</si>
  <si>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</si>
  <si>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</si>
  <si>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</si>
  <si>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</si>
  <si>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</si>
  <si>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</si>
  <si>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</si>
  <si>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</si>
  <si>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</si>
  <si>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</si>
  <si>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</si>
  <si>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</si>
  <si>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</si>
  <si>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</si>
  <si>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</si>
  <si>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</si>
  <si>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</si>
  <si>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</si>
  <si>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</si>
  <si>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</si>
  <si>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</si>
  <si>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</si>
  <si>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</si>
  <si>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</si>
  <si>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</si>
  <si>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</si>
  <si>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</si>
  <si>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</si>
  <si>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</si>
  <si>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</si>
  <si>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</si>
  <si>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</si>
  <si>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</si>
  <si>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</si>
  <si>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</si>
  <si>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</si>
  <si>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</si>
  <si>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</si>
  <si>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</si>
  <si>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</si>
  <si>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</si>
  <si>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</si>
  <si>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</si>
  <si>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</si>
  <si>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</si>
  <si>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</si>
  <si>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</si>
  <si>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</si>
  <si>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</si>
  <si>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</si>
  <si>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</si>
  <si>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</si>
  <si>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</si>
  <si>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</si>
  <si>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</si>
  <si>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</si>
  <si>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</si>
  <si>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</si>
  <si>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</si>
  <si>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</si>
  <si>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</si>
  <si>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</si>
  <si>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</si>
  <si>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</si>
  <si>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</si>
  <si>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</si>
  <si>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</si>
  <si>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</si>
  <si>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</si>
  <si>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</si>
  <si>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</si>
  <si>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</si>
  <si>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</si>
  <si>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</si>
  <si>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</si>
  <si>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</si>
  <si>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</si>
  <si>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</si>
  <si>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</si>
  <si>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</si>
  <si>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</si>
  <si>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</si>
  <si>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</si>
  <si>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</si>
  <si>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</si>
  <si>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</si>
  <si>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</si>
  <si>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</si>
  <si>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</si>
  <si>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</si>
  <si>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</si>
  <si>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</si>
  <si>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</si>
  <si>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</si>
  <si>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</si>
  <si>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</si>
  <si>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</si>
  <si>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</si>
  <si>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</si>
  <si>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</si>
  <si>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</si>
  <si>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</si>
  <si>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</si>
  <si>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</si>
  <si>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</si>
  <si>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</si>
  <si>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</si>
  <si>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</si>
  <si>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</si>
  <si>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</si>
  <si>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</si>
  <si>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</si>
  <si>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</si>
  <si>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</si>
  <si>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</si>
  <si>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</si>
  <si>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</si>
  <si>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</si>
  <si>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</si>
  <si>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</si>
  <si>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</si>
  <si>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</si>
  <si>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</si>
  <si>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</si>
  <si>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</si>
  <si>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</si>
  <si>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</si>
  <si>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</si>
  <si>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</si>
  <si>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</si>
  <si>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</si>
  <si>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</si>
  <si>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</si>
  <si>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</si>
  <si>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</si>
  <si>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</si>
  <si>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</si>
  <si>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</si>
  <si>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</si>
  <si>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</si>
  <si>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</si>
  <si>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</si>
  <si>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</si>
  <si>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</si>
  <si>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</si>
  <si>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</si>
  <si>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</si>
  <si>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</si>
  <si>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</si>
  <si>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</si>
  <si>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</si>
  <si>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</si>
  <si>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</si>
  <si>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</si>
  <si>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</si>
  <si>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</si>
  <si>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</si>
  <si>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</si>
  <si>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</si>
  <si>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</si>
  <si>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</si>
  <si>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</si>
  <si>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</si>
  <si>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</si>
  <si>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</si>
  <si>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</si>
  <si>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</si>
  <si>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</si>
  <si>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</si>
  <si>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</si>
  <si>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</si>
  <si>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</si>
  <si>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</si>
  <si>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</si>
  <si>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</si>
  <si>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</si>
  <si>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</si>
  <si>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</si>
  <si>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</si>
  <si>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</si>
  <si>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</si>
  <si>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</si>
  <si>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</si>
  <si>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</si>
  <si>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</si>
  <si>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</si>
  <si>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</si>
  <si>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</si>
  <si>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</si>
  <si>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</si>
  <si>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</si>
  <si>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</si>
  <si>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</si>
  <si>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</si>
  <si>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</si>
  <si>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</si>
  <si>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</si>
  <si>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</si>
  <si>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</si>
  <si>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</si>
  <si>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</si>
  <si>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</si>
  <si>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</si>
  <si>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</si>
  <si>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</si>
  <si>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</si>
  <si>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</si>
  <si>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</si>
  <si>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</si>
  <si>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</si>
  <si>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</si>
  <si>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</si>
  <si>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</si>
  <si>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</si>
  <si>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</si>
  <si>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</si>
  <si>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</si>
  <si>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</si>
  <si>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</si>
  <si>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</si>
  <si>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</si>
  <si>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</si>
  <si>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</si>
  <si>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</si>
  <si>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</si>
  <si>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</si>
  <si>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</si>
  <si>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</si>
  <si>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</si>
  <si>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</si>
  <si>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</si>
  <si>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</si>
  <si>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</si>
  <si>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</si>
  <si>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</si>
  <si>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</si>
  <si>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</si>
  <si>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</si>
  <si>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</si>
  <si>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</si>
  <si>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</si>
  <si>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</si>
  <si>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</si>
  <si>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</si>
  <si>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</si>
  <si>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</si>
  <si>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</si>
  <si>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</si>
  <si>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</si>
  <si>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</si>
  <si>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</si>
  <si>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</si>
  <si>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</si>
  <si>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</si>
  <si>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</si>
  <si>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</si>
  <si>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</si>
  <si>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</si>
  <si>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</si>
  <si>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</si>
  <si>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</si>
  <si>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</si>
  <si>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</si>
  <si>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</si>
  <si>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</si>
  <si>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</si>
  <si>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</si>
  <si>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</si>
  <si>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</si>
  <si>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</si>
  <si>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</si>
  <si>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</si>
  <si>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</si>
  <si>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</si>
  <si>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</si>
  <si>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</si>
  <si>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</si>
  <si>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</si>
  <si>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</si>
  <si>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</si>
  <si>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</si>
  <si>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</si>
  <si>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</si>
  <si>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</si>
  <si>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</si>
  <si>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</si>
  <si>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</si>
  <si>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</si>
  <si>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</si>
  <si>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</si>
  <si>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</si>
  <si>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</si>
  <si>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</si>
  <si>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</si>
  <si>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</si>
  <si>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</si>
  <si>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</si>
  <si>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</si>
  <si>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</si>
  <si>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</si>
  <si>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</si>
  <si>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</si>
  <si>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</si>
  <si>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</si>
  <si>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</si>
  <si>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</si>
  <si>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</si>
  <si>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</si>
  <si>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</si>
  <si>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</si>
  <si>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</si>
  <si>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</si>
  <si>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</si>
  <si>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</si>
  <si>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</si>
  <si>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</si>
  <si>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</si>
  <si>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</si>
  <si>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</si>
  <si>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</si>
  <si>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</si>
  <si>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</si>
  <si>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</si>
  <si>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</si>
  <si>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</si>
  <si>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</si>
  <si>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</si>
  <si>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</si>
  <si>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</si>
  <si>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</si>
  <si>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</si>
  <si>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</si>
  <si>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</si>
  <si>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</si>
  <si>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</si>
  <si>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</si>
  <si>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</si>
  <si>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</si>
  <si>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</si>
  <si>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</si>
  <si>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</si>
  <si>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</si>
  <si>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</si>
  <si>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</si>
  <si>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</si>
  <si>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</si>
  <si>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</si>
  <si>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</si>
  <si>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</si>
  <si>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</si>
  <si>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</si>
  <si>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</si>
  <si>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</si>
  <si>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</si>
  <si>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</si>
  <si>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</si>
  <si>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</si>
  <si>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</si>
  <si>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</si>
  <si>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</si>
  <si>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</si>
  <si>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</si>
  <si>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</si>
  <si>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</si>
  <si>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</si>
  <si>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</si>
  <si>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</si>
  <si>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</si>
  <si>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</si>
  <si>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</si>
  <si>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</si>
  <si>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</si>
  <si>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</si>
  <si>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</si>
  <si>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</si>
  <si>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</si>
  <si>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</si>
  <si>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</si>
  <si>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</si>
  <si>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</si>
  <si>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</si>
  <si>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</si>
  <si>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</si>
  <si>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</si>
  <si>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</si>
  <si>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</si>
  <si>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</si>
  <si>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</si>
  <si>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</si>
  <si>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</si>
  <si>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</si>
  <si>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</si>
  <si>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</si>
  <si>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</si>
  <si>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</si>
  <si>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</si>
  <si>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</si>
  <si>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</si>
  <si>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</si>
  <si>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</si>
  <si>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</si>
  <si>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</si>
  <si>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</si>
  <si>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</si>
  <si>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</si>
  <si>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</si>
  <si>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</si>
  <si>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</si>
  <si>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</si>
  <si>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</si>
  <si>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</si>
  <si>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</si>
  <si>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</si>
  <si>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</si>
  <si>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</si>
  <si>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</si>
  <si>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</si>
  <si>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</si>
  <si>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</si>
  <si>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</si>
  <si>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</si>
  <si>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</si>
  <si>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</si>
  <si>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</si>
  <si>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</si>
  <si>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</si>
  <si>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</si>
  <si>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</si>
  <si>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</si>
  <si>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</si>
  <si>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</si>
  <si>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</si>
  <si>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</si>
  <si>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</si>
  <si>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</si>
  <si>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</si>
  <si>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</si>
  <si>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</si>
  <si>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</si>
  <si>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</si>
  <si>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</si>
  <si>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</si>
  <si>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</si>
  <si>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</si>
  <si>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</si>
  <si>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</si>
  <si>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</si>
  <si>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</si>
  <si>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</si>
  <si>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</si>
  <si>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</si>
  <si>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</si>
  <si>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</si>
  <si>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</si>
  <si>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</si>
  <si>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</si>
  <si>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</si>
  <si>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</si>
  <si>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</si>
  <si>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</si>
  <si>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</si>
  <si>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</si>
  <si>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</si>
  <si>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</si>
  <si>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</si>
  <si>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</si>
  <si>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</si>
  <si>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</si>
  <si>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</si>
  <si>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</si>
  <si>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</si>
  <si>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</si>
  <si>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</si>
  <si>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</si>
  <si>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</si>
  <si>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</si>
  <si>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</si>
  <si>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</si>
  <si>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</si>
  <si>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</si>
  <si>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</si>
  <si>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</si>
  <si>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</si>
  <si>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</si>
  <si>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</si>
  <si>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</si>
  <si>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</si>
  <si>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</si>
  <si>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</si>
  <si>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</si>
  <si>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</si>
  <si>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</si>
  <si>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</si>
  <si>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</si>
  <si>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</si>
  <si>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</si>
  <si>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</si>
  <si>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</si>
  <si>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</si>
  <si>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</si>
  <si>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</si>
  <si>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</si>
  <si>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</si>
  <si>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</si>
  <si>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</si>
  <si>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</si>
  <si>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</si>
  <si>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</si>
  <si>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</si>
  <si>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</si>
  <si>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</si>
  <si>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</si>
  <si>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</si>
  <si>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</si>
  <si>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</si>
  <si>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</si>
  <si>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</si>
  <si>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</si>
  <si>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</si>
  <si>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</si>
  <si>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</si>
  <si>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</si>
  <si>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</si>
  <si>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</si>
  <si>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</si>
  <si>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</si>
  <si>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</si>
  <si>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</si>
  <si>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</si>
  <si>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</si>
  <si>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</si>
  <si>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</si>
  <si>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</si>
  <si>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</si>
  <si>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</si>
  <si>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</si>
  <si>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</si>
  <si>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</si>
  <si>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</si>
  <si>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</si>
  <si>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</si>
  <si>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</si>
  <si>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</si>
  <si>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</si>
  <si>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</si>
  <si>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</si>
  <si>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</si>
  <si>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</si>
  <si>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</si>
  <si>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</si>
  <si>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</si>
  <si>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</si>
  <si>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</si>
  <si>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</si>
  <si>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</si>
  <si>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</si>
  <si>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</si>
  <si>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</si>
  <si>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</si>
  <si>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</si>
  <si>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</si>
  <si>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</si>
  <si>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</si>
  <si>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</si>
  <si>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</si>
  <si>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</si>
  <si>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</si>
  <si>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</si>
  <si>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</si>
  <si>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</si>
  <si>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</si>
  <si>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</si>
  <si>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</si>
  <si>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</si>
  <si>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</si>
  <si>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</si>
  <si>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</si>
  <si>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</si>
  <si>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</si>
  <si>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</si>
  <si>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</si>
  <si>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</si>
  <si>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</si>
  <si>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</si>
  <si>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</si>
  <si>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</si>
  <si>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</si>
  <si>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</si>
  <si>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</si>
  <si>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</si>
  <si>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</si>
  <si>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</si>
  <si>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</si>
  <si>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</si>
  <si>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</si>
  <si>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</si>
  <si>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</si>
  <si>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</si>
  <si>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</si>
  <si>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</si>
  <si>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</si>
  <si>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</si>
  <si>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</si>
  <si>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</si>
  <si>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</si>
  <si>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</si>
  <si>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</si>
  <si>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</si>
  <si>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</si>
  <si>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</si>
  <si>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</si>
  <si>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</si>
  <si>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</si>
  <si>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</si>
  <si>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</si>
  <si>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</si>
  <si>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</si>
  <si>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</si>
  <si>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</si>
  <si>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</si>
  <si>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</si>
  <si>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</si>
  <si>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</si>
  <si>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</si>
  <si>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</si>
  <si>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</si>
  <si>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</si>
  <si>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</si>
  <si>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</si>
  <si>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</si>
  <si>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</si>
  <si>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</si>
  <si>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</si>
  <si>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</si>
  <si>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</si>
  <si>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</si>
  <si>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</si>
  <si>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</si>
  <si>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</si>
  <si>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</si>
  <si>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</si>
  <si>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</si>
  <si>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</si>
  <si>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</si>
  <si>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</si>
  <si>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</si>
  <si>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</si>
  <si>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</si>
  <si>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</si>
  <si>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</si>
  <si>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</si>
  <si>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</si>
  <si>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</si>
  <si>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</si>
  <si>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</si>
  <si>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</si>
  <si>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</si>
  <si>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</si>
  <si>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</si>
  <si>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</si>
  <si>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</si>
  <si>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</si>
  <si>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</si>
  <si>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</si>
  <si>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</si>
  <si>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</si>
  <si>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</si>
  <si>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</si>
  <si>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</si>
  <si>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</si>
  <si>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</si>
  <si>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</si>
  <si>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</si>
  <si>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</si>
  <si>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</si>
  <si>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</si>
  <si>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</si>
  <si>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</si>
  <si>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</si>
  <si>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</si>
  <si>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</si>
  <si>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</si>
  <si>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</si>
  <si>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</si>
  <si>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</si>
  <si>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</si>
  <si>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</si>
  <si>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</si>
  <si>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</si>
  <si>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</si>
  <si>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</si>
  <si>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</si>
  <si>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</si>
  <si>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</si>
  <si>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</si>
  <si>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</si>
  <si>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</si>
  <si>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</si>
  <si>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</si>
  <si>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</si>
  <si>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</si>
  <si>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</si>
  <si>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</si>
  <si>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</si>
  <si>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</si>
  <si>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</si>
  <si>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</si>
  <si>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</si>
  <si>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</si>
  <si>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</si>
  <si>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</si>
  <si>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</si>
  <si>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</si>
  <si>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</si>
  <si>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</si>
  <si>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</si>
  <si>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</si>
  <si>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</si>
  <si>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</si>
  <si>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</si>
  <si>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</si>
  <si>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</si>
  <si>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</si>
  <si>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</si>
  <si>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</si>
  <si>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</si>
  <si>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</si>
  <si>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</si>
  <si>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</si>
  <si>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</si>
  <si>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</si>
  <si>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</si>
  <si>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</si>
  <si>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</si>
  <si>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</si>
  <si>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</si>
  <si>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</si>
  <si>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</si>
  <si>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</si>
  <si>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</si>
  <si>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</si>
  <si>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</si>
  <si>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</si>
  <si>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</si>
  <si>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</si>
  <si>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</si>
  <si>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</si>
  <si>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</si>
  <si>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</si>
  <si>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</si>
  <si>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</si>
  <si>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</si>
  <si>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</si>
  <si>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</si>
  <si>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</si>
  <si>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</si>
  <si>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</si>
  <si>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</si>
  <si>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</si>
  <si>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</si>
  <si>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</si>
  <si>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</si>
  <si>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</si>
  <si>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</si>
  <si>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</si>
  <si>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</si>
  <si>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</si>
  <si>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</si>
  <si>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</si>
  <si>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</si>
  <si>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</si>
  <si>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</si>
  <si>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</si>
  <si>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</si>
  <si>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</si>
  <si>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</si>
  <si>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</si>
  <si>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</si>
  <si>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</si>
  <si>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</si>
  <si>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</si>
  <si>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</si>
  <si>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</si>
  <si>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</si>
  <si>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</si>
  <si>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</si>
  <si>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</si>
  <si>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</si>
  <si>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</si>
  <si>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</si>
  <si>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</si>
  <si>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</si>
  <si>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</si>
  <si>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</si>
  <si>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</si>
  <si>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</si>
  <si>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</si>
  <si>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</si>
  <si>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</si>
  <si>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</si>
  <si>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</si>
  <si>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</si>
  <si>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</si>
  <si>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</si>
  <si>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</si>
  <si>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</si>
  <si>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</si>
  <si>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</si>
  <si>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</si>
  <si>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</si>
  <si>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</si>
  <si>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</si>
  <si>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</si>
  <si>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</si>
  <si>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</si>
  <si>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</si>
  <si>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</si>
  <si>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</si>
  <si>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</si>
  <si>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</si>
  <si>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</si>
  <si>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</si>
  <si>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</si>
  <si>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</si>
  <si>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</si>
  <si>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</si>
  <si>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</si>
  <si>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</si>
  <si>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</si>
  <si>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</si>
  <si>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</si>
  <si>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</si>
  <si>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</si>
  <si>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</si>
  <si>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</si>
  <si>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</si>
  <si>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</si>
  <si>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</si>
  <si>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</si>
  <si>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</si>
  <si>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</si>
  <si>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</si>
  <si>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</si>
  <si>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</si>
  <si>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</si>
  <si>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</si>
  <si>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</si>
  <si>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</si>
  <si>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</si>
  <si>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</si>
  <si>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</si>
  <si>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</si>
  <si>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</si>
  <si>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</si>
  <si>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</si>
  <si>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</si>
  <si>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</si>
  <si>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</si>
  <si>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</si>
  <si>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</si>
  <si>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</si>
  <si>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</si>
  <si>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</si>
  <si>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</si>
  <si>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</si>
  <si>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</si>
  <si>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</si>
  <si>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</si>
  <si>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</si>
  <si>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</si>
  <si>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</si>
  <si>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</si>
  <si>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</si>
  <si>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</si>
  <si>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</si>
  <si>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</si>
  <si>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</si>
  <si>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</si>
  <si>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</si>
  <si>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</si>
  <si>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</si>
  <si>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</si>
  <si>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</si>
  <si>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</si>
  <si>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</si>
  <si>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</si>
  <si>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</si>
  <si>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</si>
  <si>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</si>
  <si>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</si>
  <si>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</si>
  <si>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</si>
  <si>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</si>
  <si>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</si>
  <si>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</si>
  <si>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</si>
  <si>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</si>
  <si>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</si>
  <si>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</si>
  <si>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</si>
  <si>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</si>
  <si>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</si>
  <si>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</si>
  <si>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</si>
  <si>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</si>
  <si>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</si>
  <si>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</si>
  <si>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</si>
  <si>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</si>
  <si>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</si>
  <si>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</si>
  <si>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</si>
  <si>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</si>
  <si>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</si>
  <si>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</si>
  <si>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</si>
  <si>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</si>
  <si>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</si>
  <si>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</si>
  <si>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</si>
  <si>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</si>
  <si>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</si>
  <si>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</si>
  <si>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</si>
  <si>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</si>
  <si>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</si>
  <si>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</si>
  <si>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</si>
  <si>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</si>
  <si>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</si>
  <si>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</si>
  <si>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</si>
  <si>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</si>
  <si>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</si>
  <si>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</si>
  <si>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</si>
  <si>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</si>
  <si>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</si>
  <si>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</si>
  <si>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</si>
  <si>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</si>
  <si>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</si>
  <si>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</si>
  <si>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</si>
  <si>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</si>
  <si>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</si>
  <si>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</si>
  <si>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</si>
  <si>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</si>
  <si>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</si>
  <si>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</si>
  <si>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</si>
  <si>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</si>
  <si>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</si>
  <si>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</si>
  <si>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</si>
  <si>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</si>
  <si>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</si>
  <si>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</si>
  <si>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</si>
  <si>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</si>
  <si>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</si>
  <si>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</si>
  <si>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</si>
  <si>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</si>
  <si>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</si>
  <si>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</si>
  <si>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</si>
  <si>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</si>
  <si>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</si>
  <si>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</si>
  <si>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</si>
  <si>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</si>
  <si>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</si>
  <si>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</si>
  <si>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</si>
  <si>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</si>
  <si>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</si>
  <si>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</si>
  <si>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</si>
  <si>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</si>
  <si>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</si>
  <si>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</si>
  <si>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</si>
  <si>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</si>
  <si>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</si>
  <si>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</si>
  <si>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</si>
  <si>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</si>
  <si>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</si>
  <si>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</si>
  <si>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</si>
  <si>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</si>
  <si>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</si>
  <si>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</si>
  <si>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</si>
  <si>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</si>
  <si>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</si>
  <si>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</si>
  <si>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</si>
  <si>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</si>
  <si>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</si>
  <si>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</si>
  <si>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</si>
  <si>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</si>
  <si>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</si>
  <si>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</si>
  <si>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</si>
  <si>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</si>
  <si>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</si>
  <si>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</si>
  <si>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</si>
  <si>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</si>
  <si>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</si>
  <si>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</si>
  <si>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</si>
  <si>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</si>
  <si>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</si>
  <si>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</si>
  <si>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</si>
  <si>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</si>
  <si>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</si>
  <si>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</si>
  <si>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</si>
  <si>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</si>
  <si>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</si>
  <si>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</si>
  <si>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</si>
  <si>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</si>
  <si>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</si>
  <si>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</si>
  <si>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</si>
  <si>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</si>
  <si>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</si>
  <si>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</si>
  <si>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</si>
  <si>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</si>
  <si>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</si>
  <si>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</si>
  <si>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</si>
  <si>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</si>
  <si>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</si>
  <si>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</si>
  <si>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</si>
  <si>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</si>
  <si>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</si>
  <si>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</si>
  <si>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</si>
  <si>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</si>
  <si>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</si>
  <si>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</si>
  <si>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</si>
  <si>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</si>
  <si>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</si>
  <si>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</si>
  <si>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</si>
  <si>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</si>
  <si>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</si>
  <si>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</si>
  <si>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</si>
  <si>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</si>
  <si>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</si>
  <si>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</si>
  <si>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</si>
  <si>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</si>
  <si>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</si>
  <si>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</si>
  <si>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</si>
  <si>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</si>
  <si>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</si>
  <si>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</si>
  <si>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</si>
  <si>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</si>
  <si>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</si>
  <si>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</si>
  <si>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</si>
  <si>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</si>
  <si>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</si>
  <si>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</si>
  <si>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</si>
  <si>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</si>
  <si>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</si>
  <si>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</si>
  <si>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</si>
  <si>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</si>
  <si>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</si>
  <si>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</si>
  <si>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</si>
  <si>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</si>
  <si>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</si>
  <si>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</si>
  <si>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</si>
  <si>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</si>
  <si>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</si>
  <si>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</si>
  <si>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</si>
  <si>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</si>
  <si>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</si>
  <si>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</si>
  <si>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</si>
  <si>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</si>
  <si>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</si>
  <si>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</si>
  <si>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</si>
  <si>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</si>
  <si>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</si>
  <si>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</si>
  <si>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</si>
  <si>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</si>
  <si>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</si>
  <si>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</si>
  <si>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</si>
  <si>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</si>
  <si>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</si>
  <si>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</si>
  <si>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</si>
  <si>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</si>
  <si>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</si>
  <si>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</si>
  <si>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</si>
  <si>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</si>
  <si>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</si>
  <si>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</si>
  <si>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</si>
  <si>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</si>
  <si>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</si>
  <si>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</si>
  <si>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</si>
  <si>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</si>
  <si>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</si>
  <si>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</si>
  <si>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</si>
  <si>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</si>
  <si>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</si>
  <si>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</si>
  <si>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</si>
  <si>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</si>
  <si>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</si>
  <si>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</si>
  <si>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</si>
  <si>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</si>
  <si>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</si>
  <si>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</si>
  <si>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</si>
  <si>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</si>
  <si>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</si>
  <si>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</si>
  <si>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</si>
  <si>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</si>
  <si>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</si>
  <si>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</si>
  <si>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</si>
  <si>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</si>
  <si>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</si>
  <si>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</si>
  <si>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</si>
  <si>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</si>
  <si>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</si>
  <si>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</si>
  <si>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</si>
  <si>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</si>
  <si>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</si>
  <si>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</si>
  <si>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</si>
  <si>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</si>
  <si>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</si>
  <si>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</si>
  <si>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</si>
  <si>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</si>
  <si>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</si>
  <si>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</si>
  <si>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</si>
  <si>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</si>
  <si>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</si>
  <si>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</si>
  <si>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</si>
  <si>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</si>
  <si>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</si>
  <si>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</si>
  <si>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</si>
  <si>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</si>
  <si>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</si>
  <si>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</si>
  <si>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</si>
  <si>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</si>
  <si>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</si>
  <si>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</si>
  <si>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</si>
  <si>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</si>
  <si>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</si>
  <si>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</si>
  <si>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</si>
  <si>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</si>
  <si>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</si>
  <si>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</si>
  <si>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</si>
  <si>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</si>
  <si>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</si>
  <si>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</si>
  <si>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</si>
  <si>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</si>
  <si>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</si>
  <si>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</si>
  <si>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</si>
  <si>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</si>
  <si>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</si>
  <si>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</si>
  <si>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</si>
  <si>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</si>
  <si>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</si>
  <si>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</si>
  <si>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</si>
  <si>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</si>
  <si>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</si>
  <si>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</si>
  <si>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</si>
  <si>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</si>
  <si>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</si>
  <si>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</si>
  <si>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</si>
  <si>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</si>
  <si>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</si>
  <si>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</si>
  <si>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</si>
  <si>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</si>
  <si>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</si>
  <si>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</si>
  <si>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</si>
  <si>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</si>
  <si>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</si>
  <si>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</si>
  <si>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</si>
  <si>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</si>
  <si>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</si>
  <si>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</si>
  <si>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</si>
  <si>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</si>
  <si>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</si>
  <si>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</si>
  <si>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</si>
  <si>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</si>
  <si>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</si>
  <si>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</si>
  <si>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</si>
  <si>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</si>
  <si>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</si>
  <si>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</si>
  <si>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</si>
  <si>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</si>
  <si>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</si>
  <si>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</si>
  <si>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</si>
  <si>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</si>
  <si>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</si>
  <si>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</si>
  <si>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</si>
  <si>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</si>
  <si>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</si>
  <si>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</si>
  <si>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</si>
  <si>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</si>
  <si>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</si>
  <si>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</si>
  <si>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</si>
  <si>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</si>
  <si>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</si>
  <si>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</si>
  <si>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</si>
  <si>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</si>
  <si>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</si>
  <si>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</si>
  <si>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</si>
  <si>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</si>
  <si>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</si>
  <si>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</si>
  <si>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</si>
  <si>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</si>
  <si>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</si>
  <si>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</si>
  <si>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</si>
  <si>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</si>
  <si>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</si>
  <si>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</si>
  <si>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</si>
  <si>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</si>
  <si>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</si>
  <si>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</si>
  <si>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</si>
  <si>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</si>
  <si>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</si>
  <si>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</si>
  <si>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</si>
  <si>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</si>
  <si>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</si>
  <si>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</si>
  <si>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</si>
  <si>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</si>
  <si>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</si>
  <si>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</si>
  <si>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</si>
  <si>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</si>
  <si>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</si>
  <si>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</si>
  <si>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</si>
  <si>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</si>
  <si>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</si>
  <si>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</si>
  <si>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</si>
  <si>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</si>
  <si>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</si>
  <si>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</si>
  <si>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</si>
  <si>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</si>
  <si>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</si>
  <si>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</si>
  <si>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</si>
  <si>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</si>
  <si>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</si>
  <si>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</si>
  <si>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</si>
  <si>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</si>
  <si>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</si>
  <si>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</si>
  <si>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</si>
  <si>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</si>
  <si>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</si>
  <si>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</si>
  <si>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</si>
  <si>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</si>
  <si>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</si>
  <si>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</si>
  <si>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</si>
  <si>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</si>
  <si>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</si>
  <si>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</si>
  <si>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</si>
  <si>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</si>
  <si>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</si>
  <si>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</si>
  <si>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</si>
  <si>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</si>
  <si>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</si>
  <si>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</si>
  <si>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</si>
  <si>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</si>
  <si>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</si>
  <si>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</si>
  <si>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</si>
  <si>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</si>
  <si>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</si>
  <si>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</si>
  <si>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</si>
  <si>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</si>
  <si>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</si>
  <si>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</si>
  <si>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</si>
  <si>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</si>
  <si>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</si>
  <si>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</si>
  <si>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</si>
  <si>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</si>
  <si>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</si>
  <si>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</si>
  <si>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</si>
  <si>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</si>
  <si>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</si>
  <si>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</si>
  <si>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</si>
  <si>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</si>
  <si>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</si>
  <si>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</si>
  <si>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</si>
  <si>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</si>
  <si>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</si>
  <si>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</si>
  <si>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</si>
  <si>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</si>
  <si>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</si>
  <si>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</si>
  <si>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</si>
  <si>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</si>
  <si>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</si>
  <si>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</si>
  <si>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</si>
  <si>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</si>
  <si>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</si>
  <si>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</si>
  <si>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</si>
  <si>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</si>
  <si>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</si>
  <si>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</si>
  <si>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</si>
  <si>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</si>
  <si>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</si>
  <si>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</si>
  <si>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</si>
  <si>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</si>
  <si>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</si>
  <si>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</si>
  <si>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</si>
  <si>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</si>
  <si>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</si>
  <si>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</si>
  <si>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</si>
  <si>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</si>
  <si>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</si>
  <si>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</si>
  <si>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</si>
  <si>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</si>
  <si>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</si>
  <si>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</si>
  <si>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</si>
  <si>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</si>
  <si>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</si>
  <si>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</si>
  <si>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</si>
  <si>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</si>
  <si>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</si>
  <si>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</si>
  <si>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</si>
  <si>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</si>
  <si>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</si>
  <si>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</si>
  <si>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</si>
  <si>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</si>
  <si>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</si>
  <si>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</si>
  <si>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</si>
  <si>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</si>
  <si>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</si>
  <si>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</si>
  <si>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</si>
  <si>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</si>
  <si>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</si>
  <si>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</si>
  <si>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</si>
  <si>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</si>
  <si>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</si>
  <si>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</si>
  <si>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</si>
  <si>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</si>
  <si>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</si>
  <si>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</si>
  <si>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</si>
  <si>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</si>
  <si>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</si>
  <si>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</si>
  <si>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</si>
  <si>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</si>
  <si>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</si>
  <si>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</si>
  <si>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</si>
  <si>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</si>
  <si>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</si>
  <si>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</si>
  <si>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</si>
  <si>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</si>
  <si>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</si>
  <si>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</si>
  <si>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</si>
  <si>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</si>
  <si>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</si>
  <si>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</si>
  <si>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</si>
  <si>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</si>
  <si>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</si>
  <si>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</si>
  <si>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</si>
  <si>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</si>
  <si>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</si>
  <si>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</si>
  <si>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</si>
  <si>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</si>
  <si>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</si>
  <si>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</si>
  <si>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</si>
  <si>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</si>
  <si>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</si>
  <si>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</si>
  <si>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</si>
  <si>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</si>
  <si>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</si>
  <si>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</si>
  <si>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</si>
  <si>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</si>
  <si>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</si>
  <si>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</si>
  <si>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</si>
  <si>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</si>
  <si>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</si>
  <si>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</si>
  <si>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</si>
  <si>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</si>
  <si>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</si>
  <si>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</si>
  <si>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</si>
  <si>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</si>
  <si>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</si>
  <si>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</si>
  <si>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</si>
  <si>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</si>
  <si>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</si>
  <si>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</si>
  <si>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</si>
  <si>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</si>
  <si>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</si>
  <si>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</si>
  <si>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</si>
  <si>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</si>
  <si>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</si>
  <si>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</si>
  <si>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</si>
  <si>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</si>
  <si>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</si>
  <si>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</si>
  <si>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</si>
  <si>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</si>
  <si>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</si>
  <si>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</si>
  <si>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</si>
  <si>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</si>
  <si>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</si>
  <si>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</si>
  <si>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</si>
  <si>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</si>
  <si>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</si>
  <si>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</si>
  <si>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</si>
  <si>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</si>
  <si>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</si>
  <si>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</si>
  <si>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</si>
  <si>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</si>
  <si>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</si>
  <si>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</si>
  <si>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</si>
  <si>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</si>
  <si>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</si>
  <si>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</si>
  <si>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</si>
  <si>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</si>
  <si>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</si>
  <si>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</si>
  <si>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</si>
  <si>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</si>
  <si>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</si>
  <si>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</si>
  <si>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</si>
  <si>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</si>
  <si>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</si>
  <si>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</si>
  <si>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</si>
  <si>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</si>
  <si>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</si>
  <si>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</si>
  <si>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</si>
  <si>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</si>
  <si>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</si>
  <si>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</si>
  <si>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</si>
  <si>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</si>
  <si>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</si>
  <si>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</si>
  <si>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</si>
  <si>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</si>
  <si>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</si>
  <si>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</si>
  <si>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</si>
  <si>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</si>
  <si>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</si>
  <si>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</si>
  <si>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</si>
  <si>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</si>
  <si>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</si>
  <si>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</si>
  <si>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</si>
  <si>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</si>
  <si>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</si>
  <si>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</si>
  <si>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</si>
  <si>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</si>
  <si>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</si>
  <si>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</si>
  <si>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</si>
  <si>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</si>
  <si>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</si>
  <si>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</si>
  <si>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</si>
  <si>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</si>
  <si>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</si>
  <si>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</si>
  <si>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</si>
  <si>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</si>
  <si>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</si>
  <si>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</si>
  <si>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</si>
  <si>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</si>
  <si>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</si>
  <si>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</si>
  <si>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</si>
  <si>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</si>
  <si>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</si>
  <si>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</si>
  <si>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</si>
  <si>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</si>
  <si>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</si>
  <si>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</si>
  <si>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</si>
  <si>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</si>
  <si>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</si>
  <si>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</si>
  <si>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</si>
  <si>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</si>
  <si>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</si>
  <si>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</si>
  <si>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</si>
  <si>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</si>
  <si>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</si>
  <si>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</si>
  <si>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</si>
  <si>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</si>
  <si>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</si>
  <si>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</si>
  <si>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</si>
  <si>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</si>
  <si>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</si>
  <si>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</si>
  <si>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</si>
  <si>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</si>
  <si>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</si>
  <si>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</si>
  <si>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</si>
  <si>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</si>
  <si>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</si>
  <si>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</si>
  <si>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</si>
  <si>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</si>
  <si>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</si>
  <si>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</si>
  <si>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</si>
  <si>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</si>
  <si>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</si>
  <si>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</si>
  <si>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</si>
  <si>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</si>
  <si>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</si>
  <si>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</si>
  <si>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</si>
  <si>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</si>
  <si>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</si>
  <si>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</si>
  <si>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</si>
  <si>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</si>
  <si>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</si>
  <si>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</si>
  <si>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</si>
  <si>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</si>
  <si>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</si>
  <si>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</si>
  <si>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</si>
  <si>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</si>
  <si>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</si>
  <si>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</si>
  <si>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</si>
  <si>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</si>
  <si>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</si>
  <si>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</si>
  <si>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</si>
  <si>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</si>
  <si>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</si>
  <si>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</si>
  <si>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</si>
  <si>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</si>
  <si>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</si>
  <si>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</si>
  <si>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</si>
  <si>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</si>
  <si>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</si>
  <si>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</si>
  <si>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</si>
  <si>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</si>
  <si>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</si>
  <si>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</si>
  <si>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</si>
  <si>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</si>
  <si>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</si>
  <si>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</si>
  <si>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</si>
  <si>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</si>
  <si>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</si>
  <si>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</si>
  <si>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</si>
  <si>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</si>
  <si>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</si>
  <si>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</si>
  <si>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</si>
  <si>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</si>
  <si>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</si>
  <si>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</si>
  <si>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</si>
  <si>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</si>
  <si>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</si>
  <si>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</si>
  <si>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</si>
  <si>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</si>
  <si>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</si>
  <si>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</si>
  <si>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</si>
  <si>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</si>
  <si>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</si>
  <si>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</si>
  <si>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</si>
  <si>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</si>
  <si>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</si>
  <si>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</si>
  <si>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</si>
  <si>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</si>
  <si>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</si>
  <si>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</si>
  <si>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</si>
  <si>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</si>
  <si>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</si>
  <si>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</si>
  <si>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</si>
  <si>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</si>
  <si>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</si>
  <si>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</si>
  <si>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</si>
  <si>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</si>
  <si>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</si>
  <si>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</si>
  <si>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</si>
  <si>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</si>
  <si>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</si>
  <si>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</si>
  <si>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</si>
  <si>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</si>
  <si>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</si>
  <si>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</si>
  <si>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</si>
  <si>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</si>
  <si>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</si>
  <si>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</si>
  <si>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</si>
  <si>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</si>
  <si>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</si>
  <si>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</si>
  <si>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</si>
  <si>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</si>
  <si>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</si>
  <si>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</si>
  <si>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</si>
  <si>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</si>
  <si>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</si>
  <si>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</si>
  <si>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</si>
  <si>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</si>
  <si>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</si>
  <si>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</si>
  <si>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</si>
  <si>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</si>
  <si>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</si>
  <si>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</si>
  <si>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</si>
  <si>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</si>
  <si>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</si>
  <si>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</si>
  <si>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</si>
  <si>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</si>
  <si>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</si>
  <si>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</si>
  <si>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</si>
  <si>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</si>
  <si>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</si>
  <si>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</si>
  <si>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</si>
  <si>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</si>
  <si>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</si>
  <si>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</si>
  <si>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</si>
  <si>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</si>
  <si>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</si>
  <si>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</si>
  <si>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</si>
  <si>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</si>
  <si>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</si>
  <si>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</si>
  <si>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</si>
  <si>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</si>
  <si>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</si>
  <si>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</si>
  <si>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</si>
  <si>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</si>
  <si>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</si>
  <si>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</si>
  <si>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</si>
  <si>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</si>
  <si>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</si>
  <si>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</si>
  <si>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</si>
  <si>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</si>
  <si>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</si>
  <si>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</si>
  <si>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</si>
  <si>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</si>
  <si>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</si>
  <si>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</si>
  <si>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</si>
  <si>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</si>
  <si>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</si>
  <si>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</si>
  <si>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</si>
  <si>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</si>
  <si>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</si>
  <si>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</si>
  <si>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</si>
  <si>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</si>
  <si>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</si>
  <si>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</si>
  <si>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</si>
  <si>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</si>
  <si>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</si>
  <si>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</si>
  <si>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</si>
  <si>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</si>
  <si>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</si>
  <si>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</si>
  <si>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</si>
  <si>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</si>
  <si>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</si>
  <si>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</si>
  <si>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</si>
  <si>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</si>
  <si>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</si>
  <si>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</si>
  <si>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</si>
  <si>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</si>
  <si>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</si>
  <si>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</si>
  <si>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</si>
  <si>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</si>
  <si>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</si>
  <si>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</si>
  <si>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</si>
  <si>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</si>
  <si>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</si>
  <si>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</si>
  <si>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</si>
  <si>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</si>
  <si>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</si>
  <si>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</si>
  <si>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</si>
  <si>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</si>
  <si>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</si>
  <si>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</si>
  <si>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</si>
  <si>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</si>
  <si>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</si>
  <si>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</si>
  <si>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</si>
  <si>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</si>
  <si>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</si>
  <si>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</si>
  <si>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</si>
  <si>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</si>
  <si>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</si>
  <si>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</si>
  <si>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</si>
  <si>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</si>
  <si>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</si>
  <si>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</si>
  <si>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</si>
  <si>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</si>
  <si>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</si>
  <si>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</si>
  <si>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</si>
  <si>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</si>
  <si>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</si>
  <si>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</si>
  <si>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</si>
  <si>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</si>
  <si>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</si>
  <si>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</si>
  <si>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</si>
  <si>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</si>
  <si>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</si>
  <si>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</si>
  <si>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</si>
  <si>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</si>
  <si>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</si>
  <si>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</si>
  <si>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</si>
  <si>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</si>
  <si>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</si>
  <si>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</si>
  <si>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</si>
  <si>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</si>
  <si>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</si>
  <si>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</si>
  <si>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</si>
  <si>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</si>
  <si>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</si>
  <si>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</si>
  <si>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</si>
  <si>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</si>
  <si>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</si>
  <si>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</si>
  <si>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</si>
  <si>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</si>
  <si>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</si>
  <si>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</si>
  <si>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</si>
  <si>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</si>
  <si>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</si>
  <si>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</si>
  <si>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</si>
  <si>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</si>
  <si>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</si>
  <si>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</si>
  <si>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</si>
  <si>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</si>
  <si>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</si>
  <si>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</si>
  <si>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</si>
  <si>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</si>
  <si>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</si>
  <si>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</si>
  <si>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</si>
  <si>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</si>
  <si>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</si>
  <si>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</si>
  <si>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</si>
  <si>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</si>
  <si>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</si>
  <si>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</si>
  <si>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</si>
  <si>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</si>
  <si>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</si>
  <si>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</si>
  <si>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</si>
  <si>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</si>
  <si>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</si>
  <si>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</si>
  <si>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</si>
  <si>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</si>
  <si>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</si>
  <si>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</si>
  <si>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</si>
  <si>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</si>
  <si>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</si>
  <si>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</si>
  <si>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</si>
  <si>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</si>
  <si>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</si>
  <si>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</si>
  <si>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</si>
  <si>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</si>
  <si>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</si>
  <si>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</si>
  <si>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</si>
  <si>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</si>
  <si>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</si>
  <si>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</si>
  <si>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</si>
  <si>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</si>
  <si>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</si>
  <si>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</si>
  <si>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</si>
  <si>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</si>
  <si>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</si>
  <si>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</si>
  <si>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</si>
  <si>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</si>
  <si>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</si>
  <si>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</si>
  <si>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</si>
  <si>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</si>
  <si>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</si>
  <si>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</si>
  <si>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</si>
  <si>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</si>
  <si>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</si>
  <si>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</si>
  <si>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</si>
  <si>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</si>
  <si>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</si>
  <si>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</si>
  <si>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</si>
  <si>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</si>
  <si>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</si>
  <si>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</si>
  <si>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</si>
  <si>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</si>
  <si>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</si>
  <si>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</si>
  <si>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</si>
  <si>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</si>
  <si>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</si>
  <si>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</si>
  <si>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</si>
  <si>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</si>
  <si>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</si>
  <si>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</si>
  <si>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</si>
  <si>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</si>
  <si>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</si>
  <si>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</si>
  <si>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</si>
  <si>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</si>
  <si>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</si>
  <si>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</si>
  <si>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</si>
  <si>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</si>
  <si>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</si>
  <si>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</si>
  <si>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</si>
  <si>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</si>
  <si>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</si>
  <si>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</si>
  <si>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</si>
  <si>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</si>
  <si>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</si>
  <si>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</si>
  <si>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</si>
  <si>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</si>
  <si>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</si>
  <si>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</si>
  <si>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</si>
  <si>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</si>
  <si>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</si>
  <si>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</si>
  <si>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</si>
  <si>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</si>
  <si>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</si>
  <si>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</si>
  <si>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</si>
  <si>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</si>
  <si>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</si>
  <si>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</si>
  <si>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</si>
  <si>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</si>
  <si>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</si>
  <si>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</si>
  <si>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</si>
  <si>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</si>
  <si>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</si>
  <si>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</si>
  <si>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</si>
  <si>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</si>
  <si>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</si>
  <si>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</si>
  <si>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</si>
  <si>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</si>
  <si>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</si>
  <si>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</si>
  <si>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</si>
  <si>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</si>
  <si>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</si>
  <si>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</si>
  <si>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</si>
  <si>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</si>
  <si>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</si>
  <si>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</si>
  <si>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</si>
  <si>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</si>
  <si>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</si>
  <si>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</si>
  <si>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</si>
  <si>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</si>
  <si>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</si>
  <si>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</si>
  <si>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</si>
  <si>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</si>
  <si>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</si>
  <si>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</si>
  <si>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</si>
  <si>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</si>
  <si>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</si>
  <si>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</si>
  <si>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</si>
  <si>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</si>
  <si>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</si>
  <si>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</si>
  <si>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</si>
  <si>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</si>
  <si>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</si>
  <si>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</si>
  <si>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</si>
  <si>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</si>
  <si>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</si>
  <si>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</si>
  <si>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</si>
  <si>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</si>
  <si>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</si>
  <si>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</si>
  <si>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</si>
  <si>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</si>
  <si>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</si>
  <si>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</si>
  <si>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</si>
  <si>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</si>
  <si>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</si>
  <si>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</si>
  <si>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</si>
  <si>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</si>
  <si>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</si>
  <si>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</si>
  <si>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</si>
  <si>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</si>
  <si>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</si>
  <si>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</si>
  <si>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</si>
  <si>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</si>
  <si>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</si>
  <si>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</si>
  <si>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</si>
  <si>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</si>
  <si>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</si>
  <si>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</si>
  <si>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</si>
  <si>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</si>
  <si>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</si>
  <si>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</si>
  <si>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</si>
  <si>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</si>
  <si>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</si>
  <si>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</si>
  <si>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</si>
  <si>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</si>
  <si>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</si>
  <si>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</si>
  <si>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</si>
  <si>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</si>
  <si>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</si>
  <si>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</si>
  <si>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</si>
  <si>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</si>
  <si>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</si>
  <si>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</si>
  <si>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</si>
  <si>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</si>
  <si>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</si>
  <si>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</si>
  <si>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</si>
  <si>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</si>
  <si>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</si>
  <si>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</si>
  <si>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</si>
  <si>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</si>
  <si>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</si>
  <si>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</si>
  <si>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</si>
  <si>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</si>
  <si>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</si>
  <si>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</si>
  <si>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</si>
  <si>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</si>
  <si>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</si>
  <si>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</si>
  <si>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</si>
  <si>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</si>
  <si>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</si>
  <si>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</si>
  <si>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</si>
  <si>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</si>
  <si>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</si>
  <si>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</si>
  <si>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</si>
  <si>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</si>
  <si>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</si>
  <si>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</si>
  <si>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</si>
  <si>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</si>
  <si>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</si>
  <si>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</si>
  <si>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</si>
  <si>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</si>
  <si>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</si>
  <si>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</si>
  <si>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</si>
  <si>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</si>
  <si>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</si>
  <si>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</si>
  <si>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</si>
  <si>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</si>
  <si>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</si>
  <si>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</si>
  <si>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</si>
  <si>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</si>
  <si>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</si>
  <si>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</si>
  <si>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</si>
  <si>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</si>
  <si>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</si>
  <si>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</si>
  <si>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</si>
  <si>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</si>
  <si>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</si>
  <si>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</si>
  <si>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</si>
  <si>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</si>
  <si>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</si>
  <si>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</si>
  <si>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</si>
  <si>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</si>
  <si>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</si>
  <si>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</si>
  <si>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</si>
  <si>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</si>
  <si>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</si>
  <si>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</si>
  <si>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</si>
  <si>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</si>
  <si>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</si>
  <si>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</si>
  <si>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</si>
  <si>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</si>
  <si>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</si>
  <si>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</si>
  <si>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</si>
  <si>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</si>
  <si>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</si>
  <si>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</si>
  <si>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</si>
  <si>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</si>
  <si>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</si>
  <si>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</si>
  <si>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</si>
  <si>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</si>
  <si>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</si>
  <si>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</si>
  <si>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</si>
  <si>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</si>
  <si>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</si>
  <si>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</si>
  <si>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</si>
  <si>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</si>
  <si>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</si>
  <si>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</si>
  <si>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</si>
  <si>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</si>
  <si>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</si>
  <si>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</si>
  <si>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</si>
  <si>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</si>
  <si>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</si>
  <si>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</si>
  <si>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</si>
  <si>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</si>
  <si>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</si>
  <si>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</si>
  <si>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</si>
  <si>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</si>
  <si>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</si>
  <si>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</si>
  <si>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</si>
  <si>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</si>
  <si>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</si>
  <si>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</si>
  <si>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</si>
  <si>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</si>
  <si>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</si>
  <si>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</si>
  <si>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</si>
  <si>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</si>
  <si>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</si>
  <si>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</si>
  <si>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</si>
  <si>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</si>
  <si>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</si>
  <si>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</si>
  <si>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</si>
  <si>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</si>
  <si>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</si>
  <si>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</si>
  <si>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</si>
  <si>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</si>
  <si>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</si>
  <si>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</si>
  <si>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</si>
  <si>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</si>
  <si>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</si>
  <si>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</si>
  <si>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</si>
  <si>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</si>
  <si>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</si>
  <si>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</si>
  <si>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</si>
  <si>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</si>
  <si>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</si>
  <si>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</si>
  <si>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</si>
  <si>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</si>
  <si>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</si>
  <si>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</si>
  <si>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</si>
  <si>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</si>
  <si>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</si>
  <si>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</si>
  <si>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</si>
  <si>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</si>
  <si>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</si>
  <si>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</si>
  <si>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</si>
  <si>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</si>
  <si>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</si>
  <si>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</si>
  <si>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</si>
  <si>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</si>
  <si>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</si>
  <si>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</si>
  <si>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</si>
  <si>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</si>
  <si>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</si>
  <si>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</si>
  <si>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</si>
  <si>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</si>
  <si>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</si>
  <si>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</si>
  <si>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</si>
  <si>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</si>
  <si>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</si>
  <si>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</si>
  <si>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</si>
  <si>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</si>
  <si>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</si>
  <si>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</si>
  <si>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</si>
  <si>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</si>
  <si>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</si>
  <si>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</si>
  <si>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</si>
  <si>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</si>
  <si>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</si>
  <si>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</si>
  <si>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</si>
  <si>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</si>
  <si>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</si>
  <si>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</si>
  <si>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</si>
  <si>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</si>
  <si>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</si>
  <si>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</si>
  <si>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</si>
  <si>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</si>
  <si>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</si>
  <si>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</si>
  <si>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</si>
  <si>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</si>
  <si>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</si>
  <si>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</si>
  <si>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</si>
  <si>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</si>
  <si>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</si>
  <si>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</si>
  <si>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</si>
  <si>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</si>
  <si>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</si>
  <si>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</si>
  <si>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</si>
  <si>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</si>
  <si>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</si>
  <si>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</si>
  <si>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</si>
  <si>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</si>
  <si>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</si>
  <si>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</si>
  <si>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</si>
  <si>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</si>
  <si>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</si>
  <si>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</si>
  <si>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</si>
  <si>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</si>
  <si>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</si>
  <si>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</si>
  <si>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</si>
  <si>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</si>
  <si>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</si>
  <si>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</si>
  <si>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</si>
  <si>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</si>
  <si>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</si>
  <si>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</si>
  <si>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</si>
  <si>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</si>
  <si>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</si>
  <si>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</si>
  <si>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</si>
  <si>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</si>
  <si>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</si>
  <si>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</si>
  <si>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</si>
  <si>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</si>
  <si>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</si>
  <si>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</si>
  <si>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</si>
  <si>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</si>
  <si>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</si>
  <si>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</si>
  <si>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</si>
  <si>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</si>
  <si>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</si>
  <si>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</si>
  <si>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</si>
  <si>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</si>
  <si>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</si>
  <si>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</si>
  <si>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</si>
  <si>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</si>
  <si>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</si>
  <si>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</si>
  <si>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</si>
  <si>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</si>
  <si>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</si>
  <si>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</si>
  <si>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</si>
  <si>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</si>
  <si>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</si>
  <si>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</si>
  <si>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</si>
  <si>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</si>
  <si>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</si>
  <si>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</si>
  <si>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</si>
  <si>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</si>
  <si>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</si>
  <si>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</si>
  <si>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</si>
  <si>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</si>
  <si>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</si>
  <si>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</si>
  <si>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</si>
  <si>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</si>
  <si>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</si>
  <si>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</si>
  <si>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</si>
  <si>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</si>
  <si>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</si>
  <si>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</si>
  <si>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</si>
  <si>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</si>
  <si>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</si>
  <si>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</si>
  <si>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</si>
  <si>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</si>
  <si>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</si>
  <si>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</si>
  <si>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</si>
  <si>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</si>
  <si>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</si>
  <si>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</si>
  <si>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</si>
  <si>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</si>
  <si>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</si>
  <si>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</si>
  <si>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</si>
  <si>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</si>
  <si>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</si>
  <si>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</si>
  <si>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</si>
  <si>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</si>
  <si>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</si>
  <si>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</si>
  <si>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</si>
  <si>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</si>
  <si>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</si>
  <si>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</si>
  <si>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</si>
  <si>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</si>
  <si>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</si>
  <si>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</si>
  <si>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</si>
  <si>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</si>
  <si>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</si>
  <si>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</si>
  <si>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</si>
  <si>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</si>
  <si>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</si>
  <si>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</si>
  <si>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</si>
  <si>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</si>
  <si>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</si>
  <si>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</si>
  <si>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</si>
  <si>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</si>
  <si>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</si>
  <si>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</si>
  <si>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</si>
  <si>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</si>
  <si>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</si>
  <si>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</si>
  <si>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</si>
  <si>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</si>
  <si>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</si>
  <si>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</si>
  <si>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</si>
  <si>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</si>
  <si>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</si>
  <si>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</si>
  <si>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</si>
  <si>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</si>
  <si>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</si>
  <si>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</si>
  <si>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</si>
  <si>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</si>
  <si>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</si>
  <si>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</si>
  <si>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</si>
  <si>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</si>
  <si>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</si>
  <si>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</si>
  <si>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</si>
  <si>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</si>
  <si>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</si>
  <si>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</si>
  <si>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</si>
  <si>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</si>
  <si>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</si>
  <si>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</si>
  <si>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</si>
  <si>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</si>
  <si>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</si>
  <si>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</si>
  <si>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</si>
  <si>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</si>
  <si>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</si>
  <si>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</si>
  <si>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</si>
  <si>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</si>
  <si>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</si>
  <si>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</si>
  <si>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</si>
  <si>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</si>
  <si>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</si>
  <si>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</si>
  <si>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</si>
  <si>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</si>
  <si>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</si>
  <si>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</si>
  <si>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</si>
  <si>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</si>
  <si>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</si>
  <si>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</si>
  <si>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</si>
  <si>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</si>
  <si>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</si>
  <si>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</si>
  <si>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</si>
  <si>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</si>
  <si>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</si>
  <si>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</si>
  <si>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</si>
  <si>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</si>
  <si>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</si>
  <si>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</si>
  <si>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</si>
  <si>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</si>
  <si>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</si>
  <si>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</si>
  <si>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</si>
  <si>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</si>
  <si>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</si>
  <si>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</si>
  <si>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</si>
  <si>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</si>
  <si>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</si>
  <si>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</si>
  <si>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</si>
  <si>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</si>
  <si>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</si>
  <si>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</si>
  <si>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</si>
  <si>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</si>
  <si>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</si>
  <si>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</si>
  <si>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</si>
  <si>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</si>
  <si>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</si>
  <si>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</si>
  <si>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</si>
  <si>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</si>
  <si>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</si>
  <si>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</si>
  <si>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</si>
  <si>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</si>
  <si>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</si>
  <si>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</si>
  <si>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</si>
  <si>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</si>
  <si>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</si>
  <si>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</si>
  <si>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</si>
  <si>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</si>
  <si>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</si>
  <si>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</si>
  <si>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</si>
  <si>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</si>
  <si>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</si>
  <si>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</si>
  <si>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</si>
  <si>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</si>
  <si>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</si>
  <si>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</si>
  <si>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</si>
  <si>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</si>
  <si>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</si>
  <si>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</si>
  <si>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</si>
  <si>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</si>
  <si>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</si>
  <si>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</si>
  <si>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</si>
  <si>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</si>
  <si>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</si>
  <si>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</si>
  <si>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</si>
  <si>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</si>
  <si>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</si>
  <si>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</si>
  <si>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</si>
  <si>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</si>
  <si>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</si>
  <si>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</si>
  <si>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</si>
  <si>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</si>
  <si>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</si>
  <si>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</si>
  <si>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</si>
  <si>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</si>
  <si>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</si>
  <si>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</si>
  <si>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</si>
  <si>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</si>
  <si>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</si>
  <si>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</si>
  <si>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</si>
  <si>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</si>
  <si>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</si>
  <si>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</si>
  <si>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</si>
  <si>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</si>
  <si>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</si>
  <si>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</si>
  <si>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</si>
  <si>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</si>
  <si>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</si>
  <si>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</si>
  <si>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</si>
  <si>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</si>
  <si>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</si>
  <si>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</si>
  <si>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</si>
  <si>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</si>
  <si>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</si>
  <si>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</si>
  <si>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</si>
  <si>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</si>
  <si>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</si>
  <si>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</si>
  <si>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</si>
  <si>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</si>
  <si>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</si>
  <si>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</si>
  <si>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</si>
  <si>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</si>
  <si>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</si>
  <si>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</si>
  <si>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</si>
  <si>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</si>
  <si>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</si>
  <si>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</si>
  <si>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</si>
  <si>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</si>
  <si>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</si>
  <si>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</si>
  <si>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</si>
  <si>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</si>
  <si>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</si>
  <si>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</si>
  <si>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</si>
  <si>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</si>
  <si>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</si>
  <si>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</si>
  <si>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</si>
  <si>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</si>
  <si>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</si>
  <si>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</si>
  <si>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</si>
  <si>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</si>
  <si>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</si>
  <si>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</si>
  <si>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</si>
  <si>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</si>
  <si>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</si>
  <si>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</si>
  <si>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</si>
  <si>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</si>
  <si>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</si>
  <si>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</si>
  <si>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</si>
  <si>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</si>
  <si>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</si>
  <si>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</si>
  <si>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</si>
  <si>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</si>
  <si>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</si>
  <si>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</si>
  <si>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</si>
  <si>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</si>
  <si>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</si>
  <si>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</si>
  <si>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</si>
  <si>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</si>
  <si>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</si>
  <si>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</si>
  <si>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</si>
  <si>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</si>
  <si>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</si>
  <si>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</si>
  <si>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</si>
  <si>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</si>
  <si>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</si>
  <si>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</si>
  <si>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</si>
  <si>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</si>
  <si>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</si>
  <si>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</si>
  <si>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</si>
  <si>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</si>
  <si>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</si>
  <si>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</si>
  <si>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</si>
  <si>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</si>
  <si>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</si>
  <si>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</si>
  <si>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</si>
  <si>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</si>
  <si>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</si>
  <si>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</si>
  <si>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</si>
  <si>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</si>
  <si>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</si>
  <si>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</si>
  <si>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</si>
  <si>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</si>
  <si>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</si>
  <si>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</si>
  <si>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</si>
  <si>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</si>
  <si>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</si>
  <si>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</si>
  <si>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</si>
  <si>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</si>
  <si>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</si>
  <si>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</si>
  <si>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</si>
  <si>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</si>
  <si>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</si>
  <si>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</si>
  <si>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</si>
  <si>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</si>
  <si>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</si>
  <si>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</si>
  <si>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</si>
  <si>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</si>
  <si>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</si>
  <si>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</si>
  <si>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</si>
  <si>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</si>
  <si>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</si>
  <si>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</si>
  <si>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</si>
  <si>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</si>
  <si>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</si>
  <si>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</si>
  <si>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</si>
  <si>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</si>
  <si>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</si>
  <si>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</si>
  <si>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</si>
  <si>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</si>
  <si>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</si>
  <si>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</si>
  <si>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</si>
  <si>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</si>
  <si>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</si>
  <si>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</si>
  <si>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</si>
  <si>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</si>
  <si>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</si>
  <si>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</si>
  <si>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</si>
  <si>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</si>
  <si>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</si>
  <si>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</si>
  <si>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</si>
  <si>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</si>
  <si>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</si>
  <si>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</si>
  <si>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</si>
  <si>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</si>
  <si>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</si>
  <si>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</si>
  <si>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</si>
  <si>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</si>
  <si>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</si>
  <si>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</si>
  <si>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</si>
  <si>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</si>
  <si>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</si>
  <si>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</si>
  <si>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</si>
  <si>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</si>
  <si>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</si>
  <si>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</si>
  <si>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</si>
  <si>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</si>
  <si>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</si>
  <si>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</si>
  <si>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</si>
  <si>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</si>
  <si>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</si>
  <si>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</si>
  <si>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</si>
  <si>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</si>
  <si>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</si>
  <si>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</si>
  <si>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</si>
  <si>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</si>
  <si>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</si>
  <si>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</si>
  <si>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</si>
  <si>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</si>
  <si>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</si>
  <si>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</si>
  <si>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</si>
  <si>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</si>
  <si>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</si>
  <si>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</si>
  <si>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</si>
  <si>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</si>
  <si>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</si>
  <si>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</si>
  <si>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</si>
  <si>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</si>
  <si>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</si>
  <si>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</si>
  <si>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</si>
  <si>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</si>
  <si>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</si>
  <si>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</si>
  <si>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</si>
  <si>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</si>
  <si>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</si>
  <si>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</si>
  <si>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</si>
  <si>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</si>
  <si>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</si>
  <si>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</si>
  <si>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</si>
  <si>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</si>
  <si>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</si>
  <si>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</si>
  <si>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</si>
  <si>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</si>
  <si>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</si>
  <si>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</si>
  <si>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</si>
  <si>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</si>
  <si>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</si>
  <si>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</si>
  <si>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</si>
  <si>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</si>
  <si>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</si>
  <si>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</si>
  <si>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</si>
  <si>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</si>
  <si>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</si>
  <si>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</si>
  <si>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</si>
  <si>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</si>
  <si>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</si>
  <si>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</si>
  <si>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</si>
  <si>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</si>
  <si>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</si>
  <si>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</si>
  <si>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</si>
  <si>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</si>
  <si>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</si>
  <si>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</si>
  <si>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</si>
  <si>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</si>
  <si>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</si>
  <si>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</si>
  <si>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</si>
  <si>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</si>
  <si>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</si>
  <si>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</si>
  <si>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</si>
  <si>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</si>
  <si>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</si>
  <si>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</si>
  <si>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</si>
  <si>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</si>
  <si>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</si>
  <si>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</si>
  <si>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</si>
  <si>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</si>
  <si>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</si>
  <si>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</si>
  <si>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</si>
  <si>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</si>
  <si>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</si>
  <si>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</si>
  <si>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</si>
  <si>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</si>
  <si>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</si>
  <si>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</si>
  <si>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</si>
  <si>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</si>
  <si>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</si>
  <si>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</si>
  <si>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</si>
  <si>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</si>
  <si>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</si>
  <si>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</si>
  <si>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</si>
  <si>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</si>
  <si>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</si>
  <si>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</si>
  <si>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</si>
  <si>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</si>
  <si>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</si>
  <si>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</si>
  <si>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</si>
  <si>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</si>
  <si>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</si>
  <si>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</si>
  <si>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</si>
  <si>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</si>
  <si>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</si>
  <si>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</si>
  <si>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</si>
  <si>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</si>
  <si>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</si>
  <si>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</si>
  <si>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</si>
  <si>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</si>
  <si>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</si>
  <si>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</si>
  <si>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</si>
  <si>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</si>
  <si>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</si>
  <si>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</si>
  <si>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</si>
  <si>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</si>
  <si>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</si>
  <si>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</si>
  <si>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</si>
  <si>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</si>
  <si>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</si>
  <si>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</si>
  <si>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</si>
  <si>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</si>
  <si>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</si>
  <si>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</si>
  <si>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</si>
  <si>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</si>
  <si>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</si>
  <si>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</si>
  <si>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</si>
  <si>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</si>
  <si>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</si>
  <si>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</si>
  <si>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</si>
  <si>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</si>
  <si>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</si>
  <si>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</si>
  <si>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</si>
  <si>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</si>
  <si>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</si>
  <si>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</si>
  <si>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</si>
  <si>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</si>
  <si>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</si>
  <si>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</si>
  <si>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</si>
  <si>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</si>
  <si>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</si>
  <si>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</si>
  <si>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</si>
  <si>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</si>
  <si>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</si>
  <si>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</si>
  <si>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</si>
  <si>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</si>
  <si>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</si>
  <si>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</si>
  <si>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</si>
  <si>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</si>
  <si>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</si>
  <si>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</si>
  <si>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</si>
  <si>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</si>
  <si>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</si>
  <si>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</si>
  <si>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</si>
  <si>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</si>
  <si>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</si>
  <si>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</si>
  <si>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</si>
  <si>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</si>
  <si>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</si>
  <si>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</si>
  <si>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</si>
  <si>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</si>
  <si>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</si>
  <si>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</si>
  <si>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</si>
  <si>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</si>
  <si>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</si>
  <si>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</si>
  <si>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</si>
  <si>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</si>
  <si>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</si>
  <si>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</si>
  <si>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</si>
  <si>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</si>
  <si>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</si>
  <si>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</si>
  <si>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</si>
  <si>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</si>
  <si>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</si>
  <si>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</si>
  <si>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</si>
  <si>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</si>
  <si>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</si>
  <si>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</si>
  <si>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</si>
  <si>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</si>
  <si>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</si>
  <si>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</si>
  <si>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</si>
  <si>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</si>
  <si>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</si>
  <si>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</si>
  <si>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</si>
  <si>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</si>
  <si>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</si>
  <si>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</si>
  <si>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</si>
  <si>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</si>
  <si>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</si>
  <si>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</si>
  <si>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</si>
  <si>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</si>
  <si>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</si>
  <si>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</si>
  <si>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</si>
  <si>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</si>
  <si>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</si>
  <si>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</si>
  <si>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</si>
  <si>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</si>
  <si>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</si>
  <si>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</si>
  <si>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</si>
  <si>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</si>
  <si>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</si>
  <si>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</si>
  <si>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</si>
  <si>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</si>
  <si>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</si>
  <si>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</si>
  <si>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</si>
  <si>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</si>
  <si>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</si>
  <si>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</si>
  <si>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</si>
  <si>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</si>
  <si>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</si>
  <si>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</si>
  <si>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</si>
  <si>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</si>
  <si>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</si>
  <si>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</si>
  <si>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</si>
  <si>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</si>
  <si>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</si>
  <si>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</si>
  <si>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</si>
  <si>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</si>
  <si>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</si>
  <si>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</si>
  <si>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</si>
  <si>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</si>
  <si>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</si>
  <si>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</si>
  <si>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</si>
  <si>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</si>
  <si>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</si>
  <si>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</si>
  <si>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</si>
  <si>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</si>
  <si>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</si>
  <si>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</si>
  <si>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</si>
  <si>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</si>
  <si>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</si>
  <si>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</si>
  <si>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</si>
  <si>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</si>
  <si>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</si>
  <si>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</si>
  <si>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</si>
  <si>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</si>
  <si>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</si>
  <si>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</si>
  <si>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</si>
  <si>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</si>
  <si>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</si>
  <si>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</si>
  <si>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</si>
  <si>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</si>
  <si>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</si>
  <si>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</si>
  <si>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</si>
  <si>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</si>
  <si>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</si>
  <si>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</si>
  <si>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</si>
  <si>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</si>
  <si>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</si>
  <si>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</si>
  <si>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</si>
  <si>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</si>
  <si>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</si>
  <si>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</si>
  <si>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</si>
  <si>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</si>
  <si>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</si>
  <si>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</si>
  <si>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</si>
  <si>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</si>
  <si>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</si>
  <si>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</si>
  <si>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</si>
  <si>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</si>
  <si>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</si>
  <si>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</si>
  <si>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</si>
  <si>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</si>
  <si>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</si>
  <si>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</si>
  <si>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</si>
  <si>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</si>
  <si>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</si>
  <si>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</si>
  <si>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</si>
  <si>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</si>
  <si>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</si>
  <si>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</si>
  <si>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</si>
  <si>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</si>
  <si>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</si>
  <si>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</si>
  <si>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</si>
  <si>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</si>
  <si>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</si>
  <si>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</si>
  <si>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</si>
  <si>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</si>
  <si>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</si>
  <si>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</si>
  <si>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</si>
  <si>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</si>
  <si>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</si>
  <si>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</si>
  <si>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</si>
  <si>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</si>
  <si>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</si>
  <si>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</si>
  <si>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</si>
  <si>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</si>
  <si>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</si>
  <si>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</si>
  <si>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</si>
  <si>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</si>
  <si>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</si>
  <si>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</si>
  <si>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</si>
  <si>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</si>
  <si>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</si>
  <si>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</si>
  <si>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</si>
  <si>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</si>
  <si>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</si>
  <si>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</si>
  <si>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</si>
  <si>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</si>
  <si>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</si>
  <si>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</si>
  <si>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</si>
  <si>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</si>
  <si>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</si>
  <si>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</si>
  <si>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</si>
  <si>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</si>
  <si>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</si>
  <si>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</si>
  <si>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</si>
  <si>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</si>
  <si>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</si>
  <si>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</si>
  <si>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</si>
  <si>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</si>
  <si>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</si>
  <si>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</si>
  <si>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</si>
  <si>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</si>
  <si>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</si>
  <si>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</si>
  <si>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</si>
  <si>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</si>
  <si>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</si>
  <si>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</si>
  <si>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</si>
  <si>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</si>
  <si>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</si>
  <si>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</si>
  <si>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</si>
  <si>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</si>
  <si>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</si>
  <si>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</si>
  <si>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</si>
  <si>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</si>
  <si>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</si>
  <si>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</si>
  <si>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</si>
  <si>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</si>
  <si>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</si>
  <si>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</si>
  <si>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</si>
  <si>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</si>
  <si>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</si>
  <si>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</si>
  <si>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</si>
  <si>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</si>
  <si>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</si>
  <si>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</si>
  <si>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</si>
  <si>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</si>
  <si>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</si>
  <si>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</si>
  <si>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</si>
  <si>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</si>
  <si>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</si>
  <si>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</si>
  <si>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</si>
  <si>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</si>
  <si>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</si>
  <si>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</si>
  <si>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</si>
  <si>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</si>
  <si>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</si>
  <si>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</si>
  <si>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</si>
  <si>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</si>
  <si>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</si>
  <si>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</si>
  <si>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</si>
  <si>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</si>
  <si>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</si>
  <si>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</si>
  <si>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</si>
  <si>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</si>
  <si>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</si>
  <si>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</si>
  <si>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</si>
  <si>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</si>
  <si>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</si>
  <si>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</si>
  <si>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</si>
  <si>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</si>
  <si>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</si>
  <si>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</si>
  <si>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</si>
  <si>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</si>
  <si>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</si>
  <si>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</si>
  <si>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</si>
  <si>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</si>
  <si>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</si>
  <si>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</si>
  <si>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</si>
  <si>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</si>
  <si>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</si>
  <si>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</si>
  <si>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</si>
  <si>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</si>
  <si>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</si>
  <si>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</si>
  <si>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</si>
  <si>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</si>
  <si>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</si>
  <si>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</si>
  <si>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</si>
  <si>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</si>
  <si>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</si>
  <si>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</si>
  <si>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</si>
  <si>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</si>
  <si>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</si>
  <si>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</si>
  <si>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</si>
  <si>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</si>
  <si>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</si>
  <si>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</si>
  <si>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</si>
  <si>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</si>
  <si>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</si>
  <si>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</si>
  <si>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</si>
  <si>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</si>
  <si>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</si>
  <si>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</si>
  <si>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</si>
  <si>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</si>
  <si>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</si>
  <si>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</si>
  <si>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</si>
  <si>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</si>
  <si>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</si>
  <si>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</si>
  <si>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</si>
  <si>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</si>
  <si>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</si>
  <si>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</si>
  <si>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</si>
  <si>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</si>
  <si>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</si>
  <si>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</si>
  <si>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</si>
  <si>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</si>
  <si>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</si>
  <si>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</si>
  <si>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</si>
  <si>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</si>
  <si>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</si>
  <si>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</si>
  <si>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</si>
  <si>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</si>
  <si>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</si>
  <si>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</si>
  <si>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</si>
  <si>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</si>
  <si>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</si>
  <si>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</si>
  <si>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</si>
  <si>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</si>
  <si>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</si>
  <si>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</si>
  <si>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</si>
  <si>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</si>
  <si>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</si>
  <si>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</si>
  <si>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</si>
  <si>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</si>
  <si>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</si>
  <si>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</si>
  <si>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</si>
  <si>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</si>
  <si>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</si>
  <si>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</si>
  <si>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</si>
  <si>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</si>
  <si>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</si>
  <si>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</si>
  <si>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</si>
  <si>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</si>
  <si>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</si>
  <si>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</si>
  <si>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</si>
  <si>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</si>
  <si>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</si>
  <si>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</si>
  <si>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</si>
  <si>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</si>
  <si>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</si>
  <si>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</si>
  <si>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</si>
  <si>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</si>
  <si>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</si>
  <si>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</si>
  <si>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</si>
  <si>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</si>
  <si>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</si>
  <si>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</si>
  <si>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</si>
  <si>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</si>
  <si>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</si>
  <si>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</si>
  <si>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</si>
  <si>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</si>
  <si>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</si>
  <si>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</si>
  <si>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</si>
  <si>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</si>
  <si>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</si>
  <si>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</si>
  <si>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</si>
  <si>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</si>
  <si>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</si>
  <si>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</si>
  <si>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</si>
  <si>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</si>
  <si>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</si>
  <si>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</si>
  <si>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</si>
  <si>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</si>
  <si>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</si>
  <si>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</si>
  <si>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</si>
  <si>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</si>
  <si>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</si>
  <si>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</si>
  <si>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</si>
  <si>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</si>
  <si>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</si>
  <si>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</si>
  <si>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</si>
  <si>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</si>
  <si>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</si>
  <si>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</si>
  <si>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</si>
  <si>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</si>
  <si>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</si>
  <si>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</si>
  <si>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</si>
  <si>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</si>
  <si>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</si>
  <si>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</si>
  <si>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</si>
  <si>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</si>
  <si>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</si>
  <si>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</si>
  <si>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</si>
  <si>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</si>
  <si>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</si>
  <si>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</si>
  <si>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</si>
  <si>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</si>
  <si>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</si>
  <si>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</si>
  <si>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</si>
  <si>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</si>
  <si>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</si>
  <si>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</si>
  <si>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</si>
  <si>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</si>
  <si>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</si>
  <si>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</si>
  <si>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</si>
  <si>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</si>
  <si>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</si>
  <si>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</si>
  <si>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</si>
  <si>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</si>
  <si>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</si>
  <si>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</si>
  <si>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</si>
  <si>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</si>
  <si>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</si>
  <si>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</si>
  <si>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</si>
  <si>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</si>
  <si>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</si>
  <si>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</si>
  <si>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</si>
  <si>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</si>
  <si>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</si>
  <si>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</si>
  <si>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</si>
  <si>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</si>
  <si>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</si>
  <si>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</si>
  <si>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</si>
  <si>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</si>
  <si>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</si>
  <si>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</si>
  <si>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</si>
  <si>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</si>
  <si>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</si>
  <si>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</si>
  <si>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</si>
  <si>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</si>
  <si>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</si>
  <si>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</si>
  <si>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</si>
  <si>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</si>
  <si>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</si>
  <si>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</si>
  <si>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</si>
  <si>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</si>
  <si>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</si>
  <si>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</si>
  <si>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</si>
  <si>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</si>
  <si>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</si>
  <si>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</si>
  <si>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</si>
  <si>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</si>
  <si>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</si>
  <si>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</si>
  <si>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</si>
  <si>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</si>
  <si>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</si>
  <si>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</si>
  <si>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</si>
  <si>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</si>
  <si>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</si>
  <si>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</si>
  <si>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</si>
  <si>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</si>
  <si>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</si>
  <si>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</si>
  <si>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</si>
  <si>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</si>
  <si>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</si>
  <si>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</si>
  <si>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</si>
  <si>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</si>
  <si>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</si>
  <si>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</si>
  <si>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</si>
  <si>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</si>
  <si>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</si>
  <si>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</si>
  <si>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</si>
  <si>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</si>
  <si>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</si>
  <si>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</si>
  <si>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</si>
  <si>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</si>
  <si>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</si>
  <si>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</si>
  <si>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</si>
  <si>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</si>
  <si>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</si>
  <si>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</si>
  <si>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</si>
  <si>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</si>
  <si>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</si>
  <si>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</si>
  <si>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</si>
  <si>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</si>
  <si>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</si>
  <si>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</si>
  <si>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</si>
  <si>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</si>
  <si>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</si>
  <si>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</si>
  <si>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</si>
  <si>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</si>
  <si>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</si>
  <si>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</si>
  <si>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</si>
  <si>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</si>
  <si>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</si>
  <si>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</si>
  <si>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</si>
  <si>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</si>
  <si>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</si>
  <si>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</si>
  <si>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</si>
  <si>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</si>
  <si>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</si>
  <si>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</si>
  <si>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</si>
  <si>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</si>
  <si>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</si>
  <si>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</si>
  <si>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</si>
  <si>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</si>
  <si>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</si>
  <si>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</si>
  <si>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</si>
  <si>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</si>
  <si>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</si>
  <si>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</si>
  <si>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</si>
  <si>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</si>
  <si>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</si>
  <si>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</si>
  <si>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</si>
  <si>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</si>
  <si>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</si>
  <si>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</si>
  <si>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</si>
  <si>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</si>
  <si>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</si>
  <si>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</si>
  <si>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</si>
  <si>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</si>
  <si>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</si>
  <si>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</si>
  <si>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</si>
  <si>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</si>
  <si>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</si>
  <si>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</si>
  <si>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</si>
  <si>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</si>
  <si>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</si>
  <si>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</si>
  <si>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</si>
  <si>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</si>
  <si>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</si>
  <si>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</si>
  <si>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</si>
  <si>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</si>
  <si>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</si>
  <si>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</si>
  <si>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</si>
  <si>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</si>
  <si>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</si>
  <si>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</si>
  <si>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</si>
  <si>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</si>
  <si>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</si>
  <si>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</si>
  <si>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</si>
  <si>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</si>
  <si>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</si>
  <si>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</si>
  <si>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</si>
  <si>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</si>
  <si>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</si>
  <si>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</si>
  <si>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</si>
  <si>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</si>
  <si>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</si>
  <si>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</si>
  <si>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</si>
  <si>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</si>
  <si>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</si>
  <si>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</si>
  <si>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</si>
  <si>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</si>
  <si>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</si>
  <si>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</si>
  <si>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</si>
  <si>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</si>
  <si>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</si>
  <si>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</si>
  <si>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</si>
  <si>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</si>
  <si>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</si>
  <si>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</si>
  <si>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</si>
  <si>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</si>
  <si>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</si>
  <si>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</si>
  <si>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</si>
  <si>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</si>
  <si>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</si>
  <si>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</si>
  <si>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</si>
  <si>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</si>
  <si>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</si>
  <si>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</si>
  <si>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</si>
  <si>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</si>
  <si>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</si>
  <si>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</si>
  <si>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</si>
  <si>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</si>
  <si>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</si>
  <si>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</si>
  <si>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</si>
  <si>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</si>
  <si>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</si>
  <si>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</si>
  <si>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</si>
  <si>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</si>
  <si>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</si>
  <si>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</si>
  <si>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</si>
  <si>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</si>
  <si>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</si>
  <si>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</si>
  <si>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</si>
  <si>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</si>
  <si>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</si>
  <si>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</si>
  <si>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</si>
  <si>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</si>
  <si>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</si>
  <si>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</si>
  <si>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</si>
  <si>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</si>
  <si>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</si>
  <si>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</si>
  <si>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</si>
  <si>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</si>
  <si>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</si>
  <si>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</si>
  <si>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</si>
  <si>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</si>
  <si>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</si>
  <si>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</si>
  <si>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</si>
  <si>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</si>
  <si>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</si>
  <si>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</si>
  <si>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</si>
  <si>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</si>
  <si>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</si>
  <si>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</si>
  <si>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</si>
  <si>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</si>
  <si>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</si>
  <si>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</si>
  <si>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</si>
  <si>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</si>
  <si>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</si>
  <si>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</si>
  <si>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</si>
  <si>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</si>
  <si>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</si>
  <si>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</si>
  <si>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</si>
  <si>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</si>
  <si>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</si>
  <si>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</si>
  <si>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</si>
  <si>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</si>
  <si>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</si>
  <si>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</si>
  <si>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</si>
  <si>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</si>
  <si>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</si>
  <si>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</si>
  <si>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</si>
  <si>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</si>
  <si>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</si>
  <si>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</si>
  <si>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</si>
  <si>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</si>
  <si>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</si>
  <si>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</si>
  <si>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</si>
  <si>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</si>
  <si>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</si>
  <si>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</si>
  <si>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</si>
  <si>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</si>
  <si>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</si>
  <si>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</si>
  <si>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</si>
  <si>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</si>
  <si>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</si>
  <si>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</si>
  <si>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</si>
  <si>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</si>
  <si>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</si>
  <si>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</si>
  <si>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</si>
  <si>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</si>
  <si>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</si>
  <si>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</si>
  <si>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</si>
  <si>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</si>
  <si>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</si>
  <si>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</si>
  <si>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</si>
  <si>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</si>
  <si>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</si>
  <si>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</si>
  <si>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</si>
  <si>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</si>
  <si>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</si>
  <si>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</si>
  <si>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</si>
  <si>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</si>
  <si>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</si>
  <si>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</si>
  <si>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</si>
  <si>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</si>
  <si>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</si>
  <si>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</si>
  <si>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</si>
  <si>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</si>
  <si>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</si>
  <si>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</si>
  <si>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</si>
  <si>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</si>
  <si>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</si>
  <si>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</si>
  <si>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</si>
  <si>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</si>
  <si>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</si>
  <si>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</si>
  <si>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</si>
  <si>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</si>
  <si>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</si>
  <si>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</si>
  <si>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</si>
  <si>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</si>
  <si>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</si>
  <si>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</si>
  <si>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</si>
  <si>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</si>
  <si>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</si>
  <si>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</si>
  <si>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</si>
  <si>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</si>
  <si>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</si>
  <si>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</si>
  <si>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</si>
  <si>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</si>
  <si>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</si>
  <si>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</si>
  <si>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</si>
  <si>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</si>
  <si>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</si>
  <si>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</si>
  <si>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</si>
  <si>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</si>
  <si>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</si>
  <si>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</si>
  <si>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</si>
  <si>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</si>
  <si>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</si>
  <si>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</si>
  <si>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</si>
  <si>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</si>
  <si>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</si>
  <si>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</si>
  <si>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</si>
  <si>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</si>
  <si>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</si>
  <si>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</si>
  <si>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</si>
  <si>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</si>
  <si>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</si>
  <si>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</si>
  <si>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</si>
  <si>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</si>
  <si>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</si>
  <si>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</si>
  <si>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</si>
  <si>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</si>
  <si>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</si>
  <si>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</si>
  <si>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</si>
  <si>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</si>
  <si>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</si>
  <si>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</si>
  <si>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</si>
  <si>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</si>
  <si>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</si>
  <si>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</si>
  <si>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</si>
  <si>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</si>
  <si>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</si>
  <si>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</si>
  <si>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</si>
  <si>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</si>
  <si>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</si>
  <si>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</si>
  <si>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</si>
  <si>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</si>
  <si>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</si>
  <si>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</si>
  <si>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</si>
  <si>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</si>
  <si>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</si>
  <si>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</si>
  <si>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</si>
  <si>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</si>
  <si>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</si>
  <si>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</si>
  <si>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</si>
  <si>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</si>
  <si>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</si>
  <si>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</si>
  <si>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</si>
  <si>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</si>
  <si>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</si>
  <si>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</si>
  <si>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</si>
  <si>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</si>
  <si>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</si>
  <si>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</si>
  <si>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</si>
  <si>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</si>
  <si>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</si>
  <si>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</si>
  <si>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</si>
  <si>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</si>
  <si>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</si>
  <si>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</si>
  <si>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</si>
  <si>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</si>
  <si>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</si>
  <si>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</si>
  <si>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</si>
  <si>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</si>
  <si>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</si>
  <si>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</si>
  <si>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</si>
  <si>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</si>
  <si>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</si>
  <si>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</si>
  <si>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</si>
  <si>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</si>
  <si>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</si>
  <si>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</si>
  <si>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</si>
  <si>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</si>
  <si>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</si>
  <si>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</si>
  <si>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</si>
  <si>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</si>
  <si>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</si>
  <si>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</si>
  <si>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</si>
  <si>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</si>
  <si>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</si>
  <si>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</si>
  <si>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</si>
  <si>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</si>
  <si>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</si>
  <si>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</si>
  <si>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</si>
  <si>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</si>
  <si>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</si>
  <si>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</si>
  <si>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</si>
  <si>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</si>
  <si>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</si>
  <si>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</si>
  <si>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</si>
  <si>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</si>
  <si>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</si>
  <si>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</si>
  <si>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</si>
  <si>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</si>
  <si>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</si>
  <si>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</si>
  <si>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</si>
  <si>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</si>
  <si>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</si>
  <si>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</si>
  <si>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</si>
  <si>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</si>
  <si>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</si>
  <si>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</si>
  <si>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</si>
  <si>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</si>
  <si>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</si>
  <si>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</si>
  <si>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</si>
  <si>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</si>
  <si>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</si>
  <si>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</si>
  <si>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</si>
  <si>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</si>
  <si>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</si>
  <si>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</si>
  <si>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</si>
  <si>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</si>
  <si>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</si>
  <si>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</si>
  <si>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</si>
  <si>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</si>
  <si>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</si>
  <si>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</si>
  <si>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</si>
  <si>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</si>
  <si>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</si>
  <si>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</si>
  <si>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</si>
  <si>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</si>
  <si>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</si>
  <si>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</si>
  <si>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</si>
  <si>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</si>
  <si>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</si>
  <si>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</si>
  <si>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</si>
  <si>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</si>
  <si>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</si>
  <si>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</si>
  <si>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</si>
  <si>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</si>
  <si>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</si>
  <si>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</si>
  <si>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</si>
  <si>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</si>
  <si>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</si>
  <si>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</si>
  <si>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</si>
  <si>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</si>
  <si>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</si>
  <si>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</si>
  <si>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</si>
  <si>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</si>
  <si>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</si>
  <si>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</si>
  <si>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</si>
  <si>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</si>
  <si>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</si>
  <si>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</si>
  <si>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</si>
  <si>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</si>
  <si>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</si>
  <si>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</si>
  <si>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</si>
  <si>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</si>
  <si>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</si>
  <si>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</si>
  <si>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</si>
  <si>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</si>
  <si>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</si>
  <si>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</si>
  <si>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</si>
  <si>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</si>
  <si>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</si>
  <si>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</si>
  <si>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</si>
  <si>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</si>
  <si>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</si>
  <si>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</si>
  <si>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</si>
  <si>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</si>
  <si>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</si>
  <si>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</si>
  <si>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</si>
  <si>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</si>
  <si>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</si>
  <si>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</si>
  <si>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</si>
  <si>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</si>
  <si>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</si>
  <si>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</si>
  <si>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</si>
  <si>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</si>
  <si>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</si>
  <si>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</si>
  <si>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</si>
  <si>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</si>
  <si>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</si>
  <si>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</si>
  <si>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</si>
  <si>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</si>
  <si>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</si>
  <si>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</si>
  <si>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</si>
  <si>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</si>
  <si>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</si>
  <si>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</si>
  <si>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</si>
  <si>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</si>
  <si>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</si>
  <si>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</si>
  <si>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</si>
  <si>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</si>
  <si>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</si>
  <si>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</si>
  <si>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</si>
  <si>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</si>
  <si>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</si>
  <si>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</si>
  <si>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</si>
  <si>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</si>
  <si>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</si>
  <si>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</si>
  <si>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</si>
  <si>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</si>
  <si>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</si>
  <si>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</si>
  <si>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</si>
  <si>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</si>
  <si>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</si>
  <si>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</si>
  <si>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</si>
  <si>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</si>
  <si>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</si>
  <si>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</si>
  <si>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</si>
  <si>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</si>
  <si>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</si>
  <si>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</si>
  <si>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</si>
  <si>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</si>
  <si>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</si>
  <si>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</si>
  <si>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</si>
  <si>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</si>
  <si>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</si>
  <si>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</si>
  <si>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</si>
  <si>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</si>
  <si>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</si>
  <si>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</si>
  <si>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</si>
  <si>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</si>
  <si>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</si>
  <si>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</si>
  <si>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</si>
  <si>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</si>
  <si>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</si>
  <si>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</si>
  <si>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</si>
  <si>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</si>
  <si>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</si>
  <si>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</si>
  <si>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</si>
  <si>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</si>
  <si>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</si>
  <si>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</si>
  <si>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</si>
  <si>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</si>
  <si>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</si>
  <si>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</si>
  <si>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</si>
  <si>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</si>
  <si>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</si>
  <si>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</si>
  <si>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</si>
  <si>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</si>
  <si>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</si>
  <si>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</si>
  <si>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</si>
  <si>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</si>
  <si>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</si>
  <si>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</si>
  <si>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</si>
  <si>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</si>
  <si>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</si>
  <si>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</si>
  <si>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</si>
  <si>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</si>
  <si>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</si>
  <si>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</si>
  <si>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</si>
  <si>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</si>
  <si>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</si>
  <si>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</si>
  <si>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</si>
  <si>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</si>
  <si>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</si>
  <si>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</si>
  <si>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</si>
  <si>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</si>
  <si>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</si>
  <si>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</si>
  <si>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</si>
  <si>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</si>
  <si>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</si>
  <si>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</si>
  <si>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</si>
  <si>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</si>
  <si>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</si>
  <si>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</si>
  <si>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</si>
  <si>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</si>
  <si>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</si>
  <si>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</si>
  <si>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</si>
  <si>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</si>
  <si>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</si>
  <si>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</si>
  <si>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</si>
  <si>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</si>
  <si>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</si>
  <si>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</si>
  <si>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</si>
  <si>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</si>
  <si>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</si>
  <si>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</si>
  <si>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</si>
  <si>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</si>
  <si>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</si>
  <si>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</si>
  <si>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</si>
  <si>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</si>
  <si>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</si>
  <si>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</si>
  <si>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</si>
  <si>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</si>
  <si>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</si>
  <si>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</si>
  <si>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</si>
  <si>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</si>
  <si>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</si>
  <si>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</si>
  <si>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</si>
  <si>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</si>
  <si>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</si>
  <si>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</si>
  <si>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</si>
  <si>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</si>
  <si>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</si>
  <si>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</si>
  <si>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</si>
  <si>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</si>
  <si>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</si>
  <si>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</si>
  <si>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</si>
  <si>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</si>
  <si>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</si>
  <si>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</si>
  <si>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</si>
  <si>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</si>
  <si>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</si>
  <si>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</si>
  <si>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</si>
  <si>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</si>
  <si>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</si>
  <si>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</si>
  <si>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</si>
  <si>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</si>
  <si>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</si>
  <si>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</si>
  <si>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</si>
  <si>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</si>
  <si>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</si>
  <si>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</si>
  <si>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</si>
  <si>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</si>
  <si>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</si>
  <si>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</si>
  <si>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</si>
  <si>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</si>
  <si>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</si>
  <si>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</si>
  <si>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</si>
  <si>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</si>
  <si>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</si>
  <si>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</si>
  <si>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</si>
  <si>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</si>
  <si>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</si>
  <si>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</si>
  <si>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</si>
  <si>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</si>
  <si>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</si>
  <si>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</si>
  <si>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</si>
  <si>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</si>
  <si>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</si>
  <si>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</si>
  <si>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</si>
  <si>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</si>
  <si>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</si>
  <si>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</si>
  <si>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</si>
  <si>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</si>
  <si>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</si>
  <si>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</si>
  <si>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</si>
  <si>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</si>
  <si>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</si>
  <si>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</si>
  <si>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</si>
  <si>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</si>
  <si>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</si>
  <si>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</si>
  <si>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</si>
  <si>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</si>
  <si>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</si>
  <si>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</si>
  <si>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</si>
  <si>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</si>
  <si>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</si>
  <si>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</si>
  <si>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</si>
  <si>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</si>
  <si>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</si>
  <si>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</si>
  <si>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</si>
  <si>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</si>
  <si>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</si>
  <si>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</si>
  <si>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</si>
  <si>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</si>
  <si>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</si>
  <si>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</si>
  <si>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</si>
  <si>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</si>
  <si>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</si>
  <si>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</si>
  <si>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</si>
  <si>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</si>
  <si>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</si>
  <si>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</si>
  <si>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</si>
  <si>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</si>
  <si>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</si>
  <si>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</si>
  <si>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</si>
  <si>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</si>
  <si>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</si>
  <si>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</si>
  <si>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</si>
  <si>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</si>
  <si>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</si>
  <si>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</si>
  <si>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</si>
  <si>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</si>
  <si>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</si>
  <si>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</si>
  <si>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</si>
  <si>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</si>
  <si>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</si>
  <si>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</si>
  <si>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</si>
  <si>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</si>
  <si>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</si>
  <si>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</si>
  <si>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</si>
  <si>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</si>
  <si>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</si>
  <si>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</si>
  <si>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</si>
  <si>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</si>
  <si>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</si>
  <si>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</si>
  <si>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</si>
  <si>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</si>
  <si>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</si>
  <si>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</si>
  <si>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</si>
  <si>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</si>
  <si>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</si>
  <si>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</si>
  <si>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</si>
  <si>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</si>
  <si>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</si>
  <si>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</si>
  <si>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</si>
  <si>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</si>
  <si>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</si>
  <si>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</si>
  <si>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</si>
  <si>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</si>
  <si>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</si>
  <si>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</si>
  <si>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</si>
  <si>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</si>
  <si>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</si>
  <si>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</si>
  <si>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</si>
  <si>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</si>
  <si>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</si>
  <si>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</si>
  <si>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</si>
  <si>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</si>
  <si>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</si>
  <si>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</si>
  <si>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</si>
  <si>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</si>
  <si>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</si>
  <si>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</si>
  <si>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</si>
  <si>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</si>
  <si>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</si>
  <si>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</si>
  <si>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</si>
  <si>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</si>
  <si>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</si>
  <si>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</si>
  <si>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</si>
  <si>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</si>
  <si>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</si>
  <si>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</si>
  <si>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</si>
  <si>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</si>
  <si>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</si>
  <si>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</si>
  <si>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</si>
  <si>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</si>
  <si>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</si>
  <si>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</si>
  <si>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</si>
  <si>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</si>
  <si>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</si>
  <si>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</si>
  <si>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</si>
  <si>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</si>
  <si>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</si>
  <si>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</si>
  <si>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</si>
  <si>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</si>
  <si>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</si>
  <si>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</si>
  <si>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</si>
  <si>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</si>
  <si>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</si>
  <si>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</si>
  <si>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</si>
  <si>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</si>
  <si>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</si>
  <si>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</si>
  <si>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</si>
  <si>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</si>
  <si>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</si>
  <si>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</si>
  <si>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</si>
  <si>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</si>
  <si>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</si>
  <si>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</si>
  <si>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</si>
  <si>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</si>
  <si>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</si>
  <si>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</si>
  <si>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</si>
  <si>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</si>
  <si>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</si>
  <si>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</si>
  <si>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</si>
  <si>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</si>
  <si>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</si>
  <si>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</si>
  <si>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</si>
  <si>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</si>
  <si>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</si>
  <si>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</si>
  <si>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</si>
  <si>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</si>
  <si>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</si>
  <si>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</si>
  <si>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</si>
  <si>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</si>
  <si>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</si>
  <si>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</si>
  <si>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</si>
  <si>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</si>
  <si>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</si>
  <si>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</si>
  <si>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</si>
  <si>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</si>
  <si>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</si>
  <si>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</si>
  <si>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</si>
  <si>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</si>
  <si>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</si>
  <si>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</si>
  <si>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</si>
  <si>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</si>
  <si>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</si>
  <si>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</si>
  <si>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</si>
  <si>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</si>
  <si>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</si>
  <si>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</si>
  <si>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</si>
  <si>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</si>
  <si>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</si>
  <si>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</si>
  <si>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</si>
  <si>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</si>
  <si>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</si>
  <si>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</si>
  <si>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</si>
  <si>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</si>
  <si>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</si>
  <si>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</si>
  <si>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</si>
  <si>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</si>
  <si>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</si>
  <si>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</si>
  <si>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</si>
  <si>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</si>
  <si>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</si>
  <si>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</si>
  <si>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</si>
  <si>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</si>
  <si>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</si>
  <si>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</si>
  <si>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</si>
  <si>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</si>
  <si>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</si>
  <si>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</si>
  <si>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</si>
  <si>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</si>
  <si>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</si>
  <si>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</si>
  <si>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</si>
  <si>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</si>
  <si>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</si>
  <si>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</si>
  <si>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</si>
  <si>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</si>
  <si>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</si>
  <si>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</si>
  <si>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</si>
  <si>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</si>
  <si>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</si>
  <si>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</si>
  <si>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</si>
  <si>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</si>
  <si>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</si>
  <si>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</si>
  <si>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</si>
  <si>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</si>
  <si>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</si>
  <si>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</si>
  <si>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</si>
  <si>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</si>
  <si>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</si>
  <si>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</si>
  <si>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</si>
  <si>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</si>
  <si>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</si>
  <si>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</si>
  <si>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</si>
  <si>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</si>
  <si>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</si>
  <si>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</si>
  <si>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</si>
  <si>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</si>
  <si>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</si>
  <si>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</si>
  <si>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</si>
  <si>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</si>
  <si>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</si>
  <si>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</si>
  <si>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</si>
  <si>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</si>
  <si>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</si>
  <si>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</si>
  <si>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</si>
  <si>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</si>
  <si>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</si>
  <si>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</si>
  <si>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</si>
  <si>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</si>
  <si>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</si>
  <si>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</si>
  <si>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</si>
  <si>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</si>
  <si>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</si>
  <si>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</si>
  <si>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</si>
  <si>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</si>
  <si>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</si>
  <si>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</si>
  <si>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</si>
  <si>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</si>
  <si>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</si>
  <si>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</si>
  <si>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</si>
  <si>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</si>
  <si>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</si>
  <si>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</si>
  <si>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</si>
  <si>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</si>
  <si>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</si>
  <si>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</si>
  <si>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</si>
  <si>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</si>
  <si>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</si>
  <si>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</si>
  <si>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</si>
  <si>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</si>
  <si>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</si>
  <si>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</si>
  <si>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</si>
  <si>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</si>
  <si>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</si>
  <si>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</si>
  <si>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</si>
  <si>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</si>
  <si>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</si>
  <si>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</si>
  <si>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</si>
  <si>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</si>
  <si>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</si>
  <si>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</si>
  <si>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</si>
  <si>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</si>
  <si>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</si>
  <si>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</si>
  <si>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</si>
  <si>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</si>
  <si>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</si>
  <si>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</si>
  <si>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</si>
  <si>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</si>
  <si>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</si>
  <si>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</si>
  <si>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</si>
  <si>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</si>
  <si>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</si>
  <si>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</si>
  <si>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</si>
  <si>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</si>
  <si>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</si>
  <si>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</si>
  <si>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</si>
  <si>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</si>
  <si>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</si>
  <si>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</si>
  <si>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</si>
  <si>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</si>
  <si>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</si>
  <si>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</si>
  <si>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</si>
  <si>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</si>
  <si>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</si>
  <si>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</si>
  <si>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</si>
  <si>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</si>
  <si>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</si>
  <si>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</si>
  <si>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</si>
  <si>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</si>
  <si>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</si>
  <si>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</si>
  <si>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</si>
  <si>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</si>
  <si>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</si>
  <si>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</si>
  <si>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</si>
  <si>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</si>
  <si>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</si>
  <si>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</si>
  <si>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</si>
  <si>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</si>
  <si>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</si>
  <si>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</si>
  <si>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</si>
  <si>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</si>
  <si>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</si>
  <si>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</si>
  <si>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</si>
  <si>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</si>
  <si>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</si>
  <si>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</si>
  <si>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</si>
  <si>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</si>
  <si>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</si>
  <si>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</si>
  <si>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</si>
  <si>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</si>
  <si>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</si>
  <si>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</si>
  <si>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</si>
  <si>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</si>
  <si>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</si>
  <si>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</si>
  <si>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</si>
  <si>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</si>
  <si>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</si>
  <si>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</si>
  <si>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</si>
  <si>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</si>
  <si>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</si>
  <si>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</si>
  <si>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</si>
  <si>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</si>
  <si>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</si>
  <si>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</si>
  <si>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</si>
  <si>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</si>
  <si>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</si>
  <si>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</si>
  <si>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</si>
  <si>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</si>
  <si>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</si>
  <si>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</si>
  <si>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</si>
  <si>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</si>
  <si>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</si>
  <si>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</si>
  <si>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</si>
  <si>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</si>
  <si>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</si>
  <si>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</si>
  <si>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</si>
  <si>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</si>
  <si>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</si>
  <si>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</si>
  <si>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</si>
  <si>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</si>
  <si>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</si>
  <si>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</si>
  <si>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</si>
  <si>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</si>
  <si>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</si>
  <si>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</si>
  <si>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</si>
  <si>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</si>
  <si>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</si>
  <si>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</si>
  <si>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</si>
  <si>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</si>
  <si>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</si>
  <si>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</si>
  <si>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</si>
  <si>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</si>
  <si>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</si>
  <si>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</si>
  <si>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</si>
  <si>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</si>
  <si>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</si>
  <si>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</si>
  <si>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</si>
  <si>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</si>
  <si>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</si>
  <si>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</si>
  <si>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</si>
  <si>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</si>
  <si>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</si>
  <si>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</si>
  <si>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</si>
  <si>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</si>
  <si>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</si>
  <si>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</si>
  <si>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</si>
  <si>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</si>
  <si>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</si>
  <si>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</si>
  <si>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</si>
  <si>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</si>
  <si>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</si>
  <si>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</si>
  <si>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</si>
  <si>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</si>
  <si>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</si>
  <si>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</si>
  <si>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</si>
  <si>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</si>
  <si>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</si>
  <si>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</si>
  <si>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</si>
  <si>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</si>
  <si>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</si>
  <si>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</si>
  <si>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</si>
  <si>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</si>
  <si>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</si>
  <si>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</si>
  <si>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</si>
  <si>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</si>
  <si>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</si>
  <si>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</si>
  <si>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</si>
  <si>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</si>
  <si>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</si>
  <si>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</si>
  <si>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</si>
  <si>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</si>
  <si>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</si>
  <si>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</si>
  <si>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</si>
  <si>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</si>
  <si>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</si>
  <si>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</si>
  <si>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</si>
  <si>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</si>
  <si>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</si>
  <si>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</si>
  <si>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</si>
  <si>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</si>
  <si>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</si>
  <si>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</si>
  <si>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</si>
  <si>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</si>
  <si>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</si>
  <si>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</si>
  <si>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</si>
  <si>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</si>
  <si>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</si>
  <si>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</si>
  <si>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</si>
  <si>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</si>
  <si>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</si>
  <si>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</si>
  <si>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</si>
  <si>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</si>
  <si>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</si>
  <si>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</si>
  <si>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</si>
  <si>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</si>
  <si>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</si>
  <si>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</si>
  <si>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</si>
  <si>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</si>
  <si>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</si>
  <si>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</si>
  <si>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</si>
  <si>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</si>
  <si>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</si>
  <si>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</si>
  <si>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</si>
  <si>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</si>
  <si>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</si>
  <si>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</si>
  <si>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</si>
  <si>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</si>
  <si>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</si>
  <si>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</si>
  <si>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</si>
  <si>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</si>
  <si>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</si>
  <si>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</si>
  <si>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</si>
  <si>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</si>
  <si>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</si>
  <si>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</si>
  <si>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</si>
  <si>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</si>
  <si>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</si>
  <si>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</si>
  <si>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</si>
  <si>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</si>
  <si>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</si>
  <si>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</si>
  <si>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</si>
  <si>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</si>
  <si>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</si>
  <si>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</si>
  <si>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</si>
  <si>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</si>
  <si>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</si>
  <si>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</si>
  <si>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</si>
  <si>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</si>
  <si>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</si>
  <si>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</si>
  <si>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</si>
  <si>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</si>
  <si>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</si>
  <si>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</si>
  <si>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</si>
  <si>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</si>
  <si>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</si>
  <si>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</si>
  <si>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</si>
  <si>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</si>
  <si>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</si>
  <si>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</si>
  <si>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</si>
  <si>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</si>
  <si>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</si>
  <si>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</si>
  <si>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</si>
  <si>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</si>
  <si>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</si>
  <si>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</si>
  <si>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</si>
  <si>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</si>
  <si>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</si>
  <si>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</si>
  <si>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</si>
  <si>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</si>
  <si>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</si>
  <si>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</si>
  <si>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</si>
  <si>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</si>
  <si>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</si>
  <si>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</si>
  <si>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</si>
  <si>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</si>
  <si>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</si>
  <si>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</si>
  <si>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</si>
  <si>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</si>
  <si>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</si>
  <si>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</si>
  <si>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</si>
  <si>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</si>
  <si>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</si>
  <si>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</si>
  <si>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</si>
  <si>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</si>
  <si>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</si>
  <si>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</si>
  <si>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</si>
  <si>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</si>
  <si>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</si>
  <si>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</si>
  <si>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</si>
  <si>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</si>
  <si>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</si>
  <si>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</si>
  <si>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</si>
  <si>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</si>
  <si>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</si>
  <si>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</si>
  <si>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</si>
  <si>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</si>
  <si>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</si>
  <si>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</si>
  <si>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</si>
  <si>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</si>
  <si>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</si>
  <si>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</si>
  <si>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</si>
  <si>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</si>
  <si>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</si>
  <si>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</si>
  <si>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</si>
  <si>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</si>
  <si>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</si>
  <si>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</si>
  <si>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</si>
  <si>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</si>
  <si>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</si>
  <si>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</si>
  <si>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</si>
  <si>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</si>
  <si>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</si>
  <si>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</si>
  <si>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</si>
  <si>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</si>
  <si>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</si>
  <si>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</si>
  <si>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</si>
  <si>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</si>
  <si>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</si>
  <si>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</si>
  <si>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</si>
  <si>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</si>
  <si>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</si>
  <si>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</si>
  <si>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</si>
  <si>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</si>
  <si>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</si>
  <si>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</si>
  <si>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</si>
  <si>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</si>
  <si>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</si>
  <si>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</si>
  <si>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</si>
  <si>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</si>
  <si>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</si>
  <si>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</si>
  <si>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</si>
  <si>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</si>
  <si>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</si>
  <si>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</si>
  <si>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</si>
  <si>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</si>
  <si>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</si>
  <si>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</si>
  <si>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</si>
  <si>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</si>
  <si>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</si>
  <si>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</si>
  <si>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</si>
  <si>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</si>
  <si>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</si>
  <si>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</si>
  <si>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</si>
  <si>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</si>
  <si>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</si>
  <si>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</si>
  <si>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</si>
  <si>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</si>
  <si>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</si>
  <si>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</si>
  <si>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</si>
  <si>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</si>
  <si>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</si>
  <si>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</si>
  <si>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</si>
  <si>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</si>
  <si>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</si>
  <si>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</si>
  <si>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</si>
  <si>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</si>
  <si>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</si>
  <si>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</si>
  <si>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</si>
  <si>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</si>
  <si>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</si>
  <si>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</si>
  <si>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</si>
  <si>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</si>
  <si>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</si>
  <si>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</si>
  <si>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</si>
  <si>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</si>
  <si>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</si>
  <si>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</si>
  <si>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</si>
  <si>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</si>
  <si>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</si>
  <si>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</si>
  <si>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</si>
  <si>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</si>
  <si>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</si>
  <si>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</si>
  <si>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</si>
  <si>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</si>
  <si>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</si>
  <si>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</si>
  <si>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</si>
  <si>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</si>
  <si>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</si>
  <si>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</si>
  <si>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</si>
  <si>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</si>
  <si>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</si>
  <si>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</si>
  <si>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</si>
  <si>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</si>
  <si>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</si>
  <si>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</si>
  <si>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</si>
  <si>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</si>
  <si>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</si>
  <si>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</si>
  <si>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</si>
  <si>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</si>
  <si>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</si>
  <si>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</si>
  <si>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</si>
  <si>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</si>
  <si>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</si>
  <si>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</si>
  <si>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</si>
  <si>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</si>
  <si>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</si>
  <si>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</si>
  <si>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</si>
  <si>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</si>
  <si>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</si>
  <si>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</si>
  <si>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</si>
  <si>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</si>
  <si>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</si>
  <si>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</si>
  <si>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</si>
  <si>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</si>
  <si>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</si>
  <si>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</si>
  <si>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</si>
  <si>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</si>
  <si>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</si>
  <si>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</si>
  <si>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</si>
  <si>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</si>
  <si>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</si>
  <si>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</si>
  <si>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</si>
  <si>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</si>
  <si>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</si>
  <si>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</si>
  <si>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</si>
  <si>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</si>
  <si>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</si>
  <si>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</si>
  <si>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</si>
  <si>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</si>
  <si>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</si>
  <si>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</si>
  <si>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</si>
  <si>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</si>
  <si>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</si>
  <si>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</si>
  <si>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</si>
  <si>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</si>
  <si>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</si>
  <si>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</si>
  <si>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</si>
  <si>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</si>
  <si>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</si>
  <si>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</si>
  <si>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</si>
  <si>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</si>
  <si>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</si>
  <si>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</si>
  <si>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</si>
  <si>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</si>
  <si>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</si>
  <si>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</si>
  <si>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</si>
  <si>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</si>
  <si>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</si>
  <si>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</si>
  <si>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</si>
  <si>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</si>
  <si>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</si>
  <si>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</si>
  <si>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</si>
  <si>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</si>
  <si>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</si>
  <si>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</si>
  <si>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</si>
  <si>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</si>
  <si>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</si>
  <si>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</si>
  <si>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</si>
  <si>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</si>
  <si>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</si>
  <si>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</si>
  <si>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</si>
  <si>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</si>
  <si>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</si>
  <si>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</si>
  <si>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</si>
  <si>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</si>
  <si>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</si>
  <si>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</si>
  <si>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</si>
  <si>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</si>
  <si>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</si>
  <si>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</si>
  <si>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</si>
  <si>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</si>
  <si>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</si>
  <si>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</si>
  <si>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</si>
  <si>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</si>
  <si>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</si>
  <si>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</si>
  <si>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</si>
  <si>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</si>
  <si>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</si>
  <si>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</si>
  <si>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</si>
  <si>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</si>
  <si>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</si>
  <si>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</si>
  <si>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</si>
  <si>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</si>
  <si>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</si>
  <si>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</si>
  <si>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</si>
  <si>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</si>
  <si>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</si>
  <si>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</si>
  <si>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</si>
  <si>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</si>
  <si>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</si>
  <si>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</si>
  <si>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</si>
  <si>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</si>
  <si>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</si>
  <si>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</si>
  <si>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</si>
  <si>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</si>
  <si>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</si>
  <si>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</si>
  <si>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</si>
  <si>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</si>
  <si>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</si>
  <si>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</si>
  <si>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</si>
  <si>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</si>
  <si>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</si>
  <si>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</si>
  <si>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</si>
  <si>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</si>
  <si>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</si>
  <si>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</si>
  <si>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</si>
  <si>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</si>
  <si>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</si>
  <si>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</si>
  <si>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</si>
  <si>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</si>
  <si>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</si>
  <si>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</si>
  <si>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</si>
  <si>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</si>
  <si>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</si>
  <si>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</si>
  <si>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</si>
  <si>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</si>
  <si>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</si>
  <si>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</si>
  <si>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</si>
  <si>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</si>
  <si>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</si>
  <si>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</si>
  <si>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</si>
  <si>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</si>
  <si>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</si>
  <si>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</si>
  <si>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</si>
  <si>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</si>
  <si>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</si>
  <si>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</si>
  <si>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</si>
  <si>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</si>
  <si>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</si>
  <si>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</si>
  <si>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</si>
  <si>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</si>
  <si>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</si>
  <si>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</si>
  <si>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</si>
  <si>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</si>
  <si>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</si>
  <si>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</si>
  <si>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</si>
  <si>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</si>
  <si>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</si>
  <si>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</si>
  <si>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</si>
  <si>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</si>
  <si>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</si>
  <si>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</si>
  <si>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</si>
  <si>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</si>
  <si>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</si>
  <si>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</si>
  <si>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</si>
  <si>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</si>
  <si>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</si>
  <si>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</si>
  <si>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</si>
  <si>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</si>
  <si>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</si>
  <si>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</si>
  <si>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</si>
  <si>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</si>
  <si>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</si>
  <si>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</si>
  <si>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</si>
  <si>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</si>
  <si>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</si>
  <si>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</si>
  <si>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</si>
  <si>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</si>
  <si>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</si>
  <si>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</si>
  <si>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</si>
  <si>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</si>
  <si>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</si>
  <si>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</si>
  <si>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</si>
  <si>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</si>
  <si>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</si>
  <si>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</si>
  <si>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</si>
  <si>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</si>
  <si>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</si>
  <si>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</si>
  <si>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</si>
  <si>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</si>
  <si>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</si>
  <si>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</si>
  <si>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</si>
  <si>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</si>
  <si>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</si>
  <si>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</si>
  <si>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</si>
  <si>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</si>
  <si>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</si>
  <si>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</si>
  <si>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</si>
  <si>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</si>
  <si>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</si>
  <si>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</si>
  <si>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</si>
  <si>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</si>
  <si>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</si>
  <si>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</si>
  <si>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</si>
  <si>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</si>
  <si>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</si>
  <si>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</si>
  <si>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</si>
  <si>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</si>
  <si>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</si>
  <si>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</si>
  <si>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</si>
  <si>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</si>
  <si>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</si>
  <si>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</si>
  <si>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</si>
  <si>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</si>
  <si>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</si>
  <si>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</si>
  <si>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</si>
  <si>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</si>
  <si>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</si>
  <si>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</si>
  <si>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</si>
  <si>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</si>
  <si>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</si>
  <si>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</si>
  <si>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</si>
  <si>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</si>
  <si>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</si>
  <si>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</si>
  <si>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</si>
  <si>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</si>
  <si>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</si>
  <si>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</si>
  <si>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</si>
  <si>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</si>
  <si>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</si>
  <si>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</si>
  <si>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</si>
  <si>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</si>
  <si>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</si>
  <si>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</si>
  <si>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</si>
  <si>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</si>
  <si>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</si>
  <si>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</si>
  <si>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</si>
  <si>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</si>
  <si>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</si>
  <si>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</si>
  <si>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</si>
  <si>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</si>
  <si>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</si>
  <si>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</si>
  <si>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</si>
  <si>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</si>
  <si>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</si>
  <si>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</si>
  <si>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</si>
  <si>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</si>
  <si>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</si>
  <si>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</si>
  <si>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</si>
  <si>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</si>
  <si>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</si>
  <si>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</si>
  <si>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</si>
  <si>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</si>
  <si>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</si>
  <si>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</si>
  <si>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</si>
  <si>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</si>
  <si>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</si>
  <si>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</si>
  <si>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</si>
  <si>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</si>
  <si>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</si>
  <si>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</si>
  <si>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</si>
  <si>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</si>
  <si>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</si>
  <si>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</si>
  <si>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</si>
  <si>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</si>
  <si>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</si>
  <si>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</si>
  <si>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</si>
  <si>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</si>
  <si>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</si>
  <si>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</si>
  <si>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</si>
  <si>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</si>
  <si>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</si>
  <si>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</si>
  <si>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</si>
  <si>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</si>
  <si>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</si>
  <si>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</si>
  <si>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</si>
  <si>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</si>
  <si>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</si>
  <si>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</si>
  <si>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</si>
  <si>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</si>
  <si>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</si>
  <si>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</si>
  <si>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</si>
  <si>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</si>
  <si>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</si>
  <si>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</si>
  <si>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</si>
  <si>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</si>
  <si>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</si>
  <si>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</si>
  <si>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</si>
  <si>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</si>
  <si>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</si>
  <si>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</si>
  <si>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</si>
  <si>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</si>
  <si>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</si>
  <si>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</si>
  <si>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</si>
  <si>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</si>
  <si>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</si>
  <si>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</si>
  <si>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</si>
  <si>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</si>
  <si>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</si>
  <si>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</si>
  <si>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</si>
  <si>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</si>
  <si>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</si>
  <si>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</si>
  <si>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</si>
  <si>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</si>
  <si>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</si>
  <si>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</si>
  <si>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</si>
  <si>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</si>
  <si>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</si>
  <si>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</si>
  <si>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</si>
  <si>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</si>
  <si>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</si>
  <si>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</si>
  <si>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</si>
  <si>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</si>
  <si>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</si>
  <si>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</si>
  <si>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</si>
  <si>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</si>
  <si>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</si>
  <si>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</si>
  <si>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</si>
  <si>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</si>
  <si>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</si>
  <si>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</si>
  <si>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</si>
  <si>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</si>
  <si>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</si>
  <si>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</si>
  <si>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</si>
  <si>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</si>
  <si>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</si>
  <si>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</si>
  <si>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</si>
  <si>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</si>
  <si>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</si>
  <si>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</si>
  <si>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</si>
  <si>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</si>
  <si>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</si>
  <si>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</si>
  <si>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</si>
  <si>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</si>
  <si>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</si>
  <si>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</si>
  <si>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</si>
  <si>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</si>
  <si>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</si>
  <si>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</si>
  <si>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</si>
  <si>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</si>
  <si>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</si>
  <si>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</si>
  <si>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</si>
  <si>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</si>
  <si>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</si>
  <si>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</si>
  <si>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</si>
  <si>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</si>
  <si>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</si>
  <si>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</si>
  <si>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</si>
  <si>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</si>
  <si>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</si>
  <si>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</si>
  <si>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</si>
  <si>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</si>
  <si>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</si>
  <si>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</si>
  <si>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</si>
  <si>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</si>
  <si>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</si>
  <si>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</si>
  <si>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</si>
  <si>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</si>
  <si>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</si>
  <si>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</si>
  <si>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</si>
  <si>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</si>
  <si>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</si>
  <si>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</si>
  <si>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</si>
  <si>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</si>
  <si>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</si>
  <si>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</si>
  <si>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</si>
  <si>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</si>
  <si>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</si>
  <si>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</si>
  <si>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</si>
  <si>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</si>
  <si>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</si>
  <si>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</si>
  <si>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</si>
  <si>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</si>
  <si>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</si>
  <si>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</si>
  <si>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</si>
  <si>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</si>
  <si>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</si>
  <si>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</si>
  <si>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</si>
  <si>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</si>
  <si>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</si>
  <si>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</si>
  <si>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</si>
  <si>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</si>
  <si>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</si>
  <si>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</si>
  <si>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</si>
  <si>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</si>
  <si>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</si>
  <si>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</si>
  <si>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</si>
  <si>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</si>
  <si>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</si>
  <si>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</si>
  <si>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</si>
  <si>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</si>
  <si>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</si>
  <si>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</si>
  <si>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</si>
  <si>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</si>
  <si>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</si>
  <si>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</si>
  <si>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</si>
  <si>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</si>
  <si>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</si>
  <si>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</si>
  <si>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</si>
  <si>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</si>
  <si>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</si>
  <si>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</si>
  <si>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</si>
  <si>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</si>
  <si>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</si>
  <si>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</si>
  <si>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</si>
  <si>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</si>
  <si>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</si>
  <si>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</si>
  <si>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</si>
  <si>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</si>
  <si>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</si>
  <si>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</si>
  <si>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</si>
  <si>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</si>
  <si>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</si>
  <si>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</si>
  <si>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</si>
  <si>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</si>
  <si>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</si>
  <si>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</si>
  <si>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</si>
  <si>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</si>
  <si>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</si>
  <si>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</si>
  <si>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</si>
  <si>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</si>
  <si>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</si>
  <si>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</si>
  <si>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</si>
  <si>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</si>
  <si>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</si>
  <si>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</si>
  <si>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</si>
  <si>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</si>
  <si>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</si>
  <si>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</si>
  <si>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</si>
  <si>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</si>
  <si>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</si>
  <si>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</si>
  <si>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</si>
  <si>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</si>
  <si>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</si>
  <si>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</si>
  <si>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</si>
  <si>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</si>
  <si>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</si>
  <si>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</si>
  <si>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</si>
  <si>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</si>
  <si>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</si>
  <si>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</si>
  <si>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</si>
  <si>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</si>
  <si>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</si>
  <si>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</si>
  <si>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</si>
  <si>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</si>
  <si>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</si>
  <si>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</si>
  <si>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</si>
  <si>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</si>
  <si>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</si>
  <si>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</si>
  <si>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</si>
  <si>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</si>
  <si>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</si>
  <si>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</si>
  <si>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</si>
  <si>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</si>
  <si>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</si>
  <si>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</si>
  <si>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</si>
  <si>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</si>
  <si>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</si>
  <si>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</si>
  <si>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</si>
  <si>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</si>
  <si>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</si>
  <si>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</si>
  <si>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</si>
  <si>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</si>
  <si>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</si>
  <si>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</si>
  <si>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</si>
  <si>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</si>
  <si>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</si>
  <si>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</si>
  <si>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</si>
  <si>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</si>
  <si>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</si>
  <si>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</si>
  <si>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</si>
  <si>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</si>
  <si>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</si>
  <si>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</si>
  <si>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</si>
  <si>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</si>
  <si>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</si>
  <si>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</si>
  <si>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</si>
  <si>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</si>
  <si>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</si>
  <si>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</si>
  <si>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</si>
  <si>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</si>
  <si>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</si>
  <si>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</si>
  <si>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</si>
  <si>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</si>
  <si>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</si>
  <si>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</si>
  <si>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</si>
  <si>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</si>
  <si>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</si>
  <si>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</si>
  <si>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</si>
  <si>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</si>
  <si>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</si>
  <si>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</si>
  <si>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</si>
  <si>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</si>
  <si>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</si>
  <si>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</si>
  <si>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</si>
  <si>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</si>
  <si>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</si>
  <si>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</si>
  <si>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</si>
  <si>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</si>
  <si>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</si>
  <si>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</si>
  <si>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</si>
  <si>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</si>
  <si>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</si>
  <si>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</si>
  <si>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</si>
  <si>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</si>
  <si>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</si>
  <si>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</si>
  <si>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</si>
  <si>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</si>
  <si>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</si>
  <si>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</si>
  <si>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</si>
  <si>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</si>
  <si>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</si>
  <si>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</si>
  <si>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</si>
  <si>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</si>
  <si>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</si>
  <si>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</si>
  <si>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</si>
  <si>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</si>
  <si>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</si>
  <si>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</si>
  <si>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</si>
  <si>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</si>
  <si>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</si>
  <si>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</si>
  <si>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</si>
  <si>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</si>
  <si>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</si>
  <si>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</si>
  <si>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</si>
  <si>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</si>
  <si>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</si>
  <si>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</si>
  <si>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</si>
  <si>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</si>
  <si>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</si>
  <si>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</si>
  <si>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</si>
  <si>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</si>
  <si>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</si>
  <si>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</si>
  <si>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</si>
  <si>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</si>
  <si>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</si>
  <si>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</si>
  <si>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</si>
  <si>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</si>
  <si>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</si>
  <si>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</si>
  <si>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</si>
  <si>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</si>
  <si>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</si>
  <si>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</si>
  <si>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</si>
  <si>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</si>
  <si>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</si>
  <si>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</si>
  <si>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</si>
  <si>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</si>
  <si>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</si>
  <si>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</si>
  <si>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</si>
  <si>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</si>
  <si>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</si>
  <si>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</si>
  <si>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</si>
  <si>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</si>
  <si>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</si>
  <si>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</si>
  <si>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</si>
  <si>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</si>
  <si>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</si>
  <si>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</si>
  <si>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</si>
  <si>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</si>
  <si>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</si>
  <si>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</si>
  <si>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</si>
  <si>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</si>
  <si>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</si>
  <si>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</si>
  <si>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</si>
  <si>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</si>
  <si>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</si>
  <si>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</si>
  <si>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</si>
  <si>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</si>
  <si>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</si>
  <si>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</si>
  <si>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</si>
  <si>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</si>
  <si>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</si>
  <si>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</si>
  <si>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</si>
  <si>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</si>
  <si>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</si>
  <si>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</si>
  <si>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</si>
  <si>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</si>
  <si>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</si>
  <si>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</si>
  <si>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</si>
  <si>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</si>
  <si>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</si>
  <si>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</si>
  <si>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</si>
  <si>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</si>
  <si>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</si>
  <si>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</si>
  <si>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</si>
  <si>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</si>
  <si>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</si>
  <si>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</si>
  <si>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</si>
  <si>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</si>
  <si>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</si>
  <si>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</si>
  <si>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</si>
  <si>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</si>
  <si>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</si>
  <si>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</si>
  <si>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</si>
  <si>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</si>
  <si>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</si>
  <si>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</si>
  <si>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</si>
  <si>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</si>
  <si>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</si>
  <si>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</si>
  <si>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</si>
  <si>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</si>
  <si>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</si>
  <si>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</si>
  <si>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</si>
  <si>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</si>
  <si>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</si>
  <si>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</si>
  <si>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</si>
  <si>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</si>
  <si>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</si>
  <si>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</si>
  <si>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</si>
  <si>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</si>
  <si>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</si>
  <si>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</si>
  <si>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</si>
  <si>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</si>
  <si>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</si>
  <si>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</si>
  <si>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</si>
  <si>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</si>
  <si>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</si>
  <si>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</si>
  <si>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</si>
  <si>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</si>
  <si>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</si>
  <si>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</si>
  <si>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</si>
  <si>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</si>
  <si>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</si>
  <si>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</si>
  <si>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</si>
  <si>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</si>
  <si>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</si>
  <si>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</si>
  <si>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</si>
  <si>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</si>
  <si>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</si>
  <si>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</si>
  <si>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</si>
  <si>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</si>
  <si>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</si>
  <si>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</si>
  <si>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</si>
  <si>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</si>
  <si>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</si>
  <si>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</si>
  <si>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</si>
  <si>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</si>
  <si>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</si>
  <si>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</si>
  <si>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</si>
  <si>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</si>
  <si>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</si>
  <si>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</si>
  <si>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</si>
  <si>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</si>
  <si>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</si>
  <si>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</si>
  <si>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</si>
  <si>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</si>
  <si>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</si>
  <si>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</si>
  <si>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</si>
  <si>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</si>
  <si>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</si>
  <si>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</si>
  <si>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</si>
  <si>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</si>
  <si>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</si>
  <si>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</si>
  <si>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</si>
  <si>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</si>
  <si>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</si>
  <si>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</si>
  <si>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</si>
  <si>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</si>
  <si>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</si>
  <si>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</si>
  <si>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</si>
  <si>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</si>
  <si>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</si>
  <si>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</si>
  <si>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</si>
  <si>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</si>
  <si>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</si>
  <si>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</si>
  <si>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</si>
  <si>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</si>
  <si>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</si>
  <si>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</si>
  <si>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</si>
  <si>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</si>
  <si>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</si>
  <si>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</si>
  <si>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</si>
  <si>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</si>
  <si>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</si>
  <si>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</si>
  <si>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</si>
  <si>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</si>
  <si>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</si>
  <si>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</si>
  <si>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</si>
  <si>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</si>
  <si>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</si>
  <si>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</si>
  <si>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</si>
  <si>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</si>
  <si>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</si>
  <si>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</si>
  <si>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</si>
  <si>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</si>
  <si>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</si>
  <si>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</si>
  <si>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</si>
  <si>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</si>
  <si>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</si>
  <si>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</si>
  <si>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</si>
  <si>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</si>
  <si>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</si>
  <si>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</si>
  <si>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</si>
  <si>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</si>
  <si>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</si>
  <si>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</si>
  <si>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</si>
  <si>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</si>
  <si>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</si>
  <si>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</si>
  <si>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</si>
  <si>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</si>
  <si>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</si>
  <si>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</si>
  <si>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</si>
  <si>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</si>
  <si>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</si>
  <si>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</si>
  <si>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</si>
  <si>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</si>
  <si>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</si>
  <si>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</si>
  <si>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</si>
  <si>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</si>
  <si>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</si>
  <si>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</si>
  <si>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</si>
  <si>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</si>
  <si>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</si>
  <si>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</si>
  <si>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</si>
  <si>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</si>
  <si>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</si>
  <si>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</si>
  <si>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</si>
  <si>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</si>
  <si>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</si>
  <si>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</si>
  <si>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</si>
  <si>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</si>
  <si>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</si>
  <si>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</si>
  <si>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</si>
  <si>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</si>
  <si>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</si>
  <si>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</si>
  <si>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</si>
  <si>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</si>
  <si>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</si>
  <si>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</si>
  <si>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</si>
  <si>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</si>
  <si>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</si>
  <si>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</si>
  <si>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</si>
  <si>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</si>
  <si>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</si>
  <si>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</si>
  <si>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</si>
  <si>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</si>
  <si>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</si>
  <si>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</si>
  <si>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</si>
  <si>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</si>
  <si>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</si>
  <si>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</si>
  <si>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</si>
  <si>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</si>
  <si>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</si>
  <si>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</si>
  <si>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</si>
  <si>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</si>
  <si>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</si>
  <si>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</si>
  <si>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</si>
  <si>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</si>
  <si>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</si>
  <si>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</si>
  <si>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</si>
  <si>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</si>
  <si>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</si>
  <si>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</si>
  <si>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</si>
  <si>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</si>
  <si>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</si>
  <si>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</si>
  <si>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</si>
  <si>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</si>
  <si>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</si>
  <si>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</si>
  <si>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</si>
  <si>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</si>
  <si>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</si>
  <si>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</si>
  <si>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</si>
  <si>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</si>
  <si>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</si>
  <si>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</si>
  <si>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</si>
  <si>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</si>
  <si>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</si>
  <si>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</si>
  <si>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</si>
  <si>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</si>
  <si>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</si>
  <si>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</si>
  <si>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</si>
  <si>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</si>
  <si>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</si>
  <si>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</si>
  <si>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</si>
  <si>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</si>
  <si>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</si>
  <si>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</si>
  <si>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</si>
  <si>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</si>
  <si>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</si>
  <si>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</si>
  <si>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</si>
  <si>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</si>
  <si>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</si>
  <si>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</si>
  <si>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</si>
  <si>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</si>
  <si>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</si>
  <si>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</si>
  <si>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</si>
  <si>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</si>
  <si>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</si>
  <si>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</si>
  <si>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</si>
  <si>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</si>
  <si>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</si>
  <si>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</si>
  <si>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</si>
  <si>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</si>
  <si>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</si>
  <si>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</si>
  <si>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</si>
  <si>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</si>
  <si>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</si>
  <si>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</si>
  <si>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</si>
  <si>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</si>
  <si>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</si>
  <si>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</si>
  <si>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</si>
  <si>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</si>
  <si>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</si>
  <si>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</si>
  <si>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</si>
  <si>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</si>
  <si>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</si>
  <si>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</si>
  <si>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</si>
  <si>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</si>
  <si>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</si>
  <si>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</si>
  <si>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</si>
  <si>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</si>
  <si>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</si>
  <si>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</si>
  <si>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</si>
  <si>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</si>
  <si>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</si>
  <si>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</si>
  <si>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</si>
  <si>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</si>
  <si>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</si>
  <si>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</si>
  <si>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</si>
  <si>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</si>
  <si>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</si>
  <si>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</si>
  <si>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</si>
  <si>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</si>
  <si>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</si>
  <si>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</si>
  <si>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</si>
  <si>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</si>
  <si>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</si>
  <si>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</si>
  <si>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</si>
  <si>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</si>
  <si>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</si>
  <si>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</si>
  <si>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</si>
  <si>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</si>
  <si>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</si>
  <si>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</si>
  <si>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</si>
  <si>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</si>
  <si>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</si>
  <si>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</si>
  <si>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</si>
  <si>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</si>
  <si>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</si>
  <si>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</si>
  <si>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</si>
  <si>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</si>
  <si>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</si>
  <si>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</si>
  <si>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</si>
  <si>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</si>
  <si>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</si>
  <si>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</si>
  <si>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</si>
  <si>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</si>
  <si>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</si>
  <si>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</si>
  <si>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</si>
  <si>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</si>
  <si>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</si>
  <si>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</si>
  <si>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</si>
  <si>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</si>
  <si>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</si>
  <si>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</si>
  <si>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</si>
  <si>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</si>
  <si>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</si>
  <si>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</si>
  <si>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</si>
  <si>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</si>
  <si>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</si>
  <si>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</si>
  <si>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</si>
  <si>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</si>
  <si>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</si>
  <si>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</si>
  <si>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</si>
  <si>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</si>
  <si>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</si>
  <si>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</si>
  <si>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</si>
  <si>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</si>
  <si>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</si>
  <si>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</si>
  <si>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</si>
  <si>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</si>
  <si>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</si>
  <si>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</si>
  <si>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</si>
  <si>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</si>
  <si>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</si>
  <si>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</si>
  <si>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</si>
  <si>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</si>
  <si>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</si>
  <si>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</si>
  <si>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</si>
  <si>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</si>
  <si>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</si>
  <si>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</si>
  <si>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</si>
  <si>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</si>
  <si>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</si>
  <si>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</si>
  <si>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</si>
  <si>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</si>
  <si>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</si>
  <si>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</si>
  <si>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</si>
  <si>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</si>
  <si>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</si>
  <si>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</si>
  <si>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</si>
  <si>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</si>
  <si>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</si>
  <si>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</si>
  <si>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</si>
  <si>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</si>
  <si>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</si>
  <si>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</si>
  <si>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</si>
  <si>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</si>
  <si>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</si>
  <si>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</si>
  <si>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</si>
  <si>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</si>
  <si>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</si>
  <si>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</si>
  <si>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</si>
  <si>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</si>
  <si>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</si>
  <si>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</si>
  <si>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</si>
  <si>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</si>
  <si>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</si>
  <si>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</si>
  <si>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</si>
  <si>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</si>
  <si>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</si>
  <si>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</si>
  <si>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</si>
  <si>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</si>
  <si>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</si>
  <si>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</si>
  <si>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</si>
  <si>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</si>
  <si>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</si>
  <si>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</si>
  <si>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</si>
  <si>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</si>
  <si>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</si>
  <si>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</si>
  <si>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</si>
  <si>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</si>
  <si>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</si>
  <si>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</si>
  <si>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</si>
  <si>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</si>
  <si>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</si>
  <si>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</si>
  <si>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</si>
  <si>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</si>
  <si>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</si>
  <si>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</si>
  <si>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</si>
  <si>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</si>
  <si>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</si>
  <si>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</si>
  <si>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</si>
  <si>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</si>
  <si>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</si>
  <si>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</si>
  <si>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</si>
  <si>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</si>
  <si>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</si>
  <si>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</si>
  <si>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</si>
  <si>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</si>
  <si>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</si>
  <si>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</si>
  <si>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</si>
  <si>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</si>
  <si>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</si>
  <si>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</si>
  <si>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</si>
  <si>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</si>
  <si>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</si>
  <si>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</si>
  <si>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</si>
  <si>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</si>
  <si>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</si>
  <si>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</si>
  <si>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</si>
  <si>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</si>
  <si>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</si>
  <si>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</si>
  <si>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</si>
  <si>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</si>
  <si>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</si>
  <si>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</si>
  <si>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</si>
  <si>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</si>
  <si>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</si>
  <si>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</si>
  <si>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</si>
  <si>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</si>
  <si>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</si>
  <si>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</si>
  <si>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</si>
  <si>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</si>
  <si>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</si>
  <si>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</si>
  <si>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</si>
  <si>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</si>
  <si>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</si>
  <si>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</si>
  <si>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</si>
  <si>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</si>
  <si>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</si>
  <si>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</si>
  <si>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</si>
  <si>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</si>
  <si>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</si>
  <si>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</si>
  <si>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</si>
  <si>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</si>
  <si>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</si>
  <si>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</si>
  <si>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</si>
  <si>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</si>
  <si>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</si>
  <si>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</si>
  <si>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</si>
  <si>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</si>
  <si>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</si>
  <si>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</si>
  <si>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</si>
  <si>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</si>
  <si>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</si>
  <si>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</si>
  <si>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</si>
  <si>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</si>
  <si>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</si>
  <si>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</si>
  <si>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</si>
  <si>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</si>
  <si>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</si>
  <si>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</si>
  <si>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</si>
  <si>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</si>
  <si>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</si>
  <si>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</si>
  <si>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</si>
  <si>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</si>
  <si>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</si>
  <si>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</si>
  <si>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</si>
  <si>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</si>
  <si>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</si>
  <si>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</si>
  <si>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</si>
  <si>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</si>
  <si>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</si>
  <si>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</si>
  <si>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</si>
  <si>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</si>
  <si>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</si>
  <si>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</si>
  <si>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</si>
  <si>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</si>
  <si>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</si>
  <si>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</si>
  <si>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</si>
  <si>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</si>
  <si>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</si>
  <si>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</si>
  <si>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</si>
  <si>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</si>
  <si>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</si>
  <si>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</si>
  <si>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</si>
  <si>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</si>
  <si>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</si>
  <si>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</si>
  <si>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</si>
  <si>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</si>
  <si>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</si>
  <si>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</si>
  <si>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</si>
  <si>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</si>
  <si>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</si>
  <si>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</si>
  <si>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</si>
  <si>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</si>
  <si>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</si>
  <si>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</si>
  <si>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</si>
  <si>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</si>
  <si>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</si>
  <si>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</si>
  <si>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</si>
  <si>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</si>
  <si>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</si>
  <si>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</si>
  <si>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</si>
  <si>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</si>
  <si>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</si>
  <si>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</si>
  <si>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</si>
  <si>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</si>
  <si>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</si>
  <si>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</si>
  <si>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</si>
  <si>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</si>
  <si>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</si>
  <si>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</si>
  <si>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</si>
  <si>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</si>
  <si>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</si>
  <si>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</si>
  <si>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</si>
  <si>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</si>
  <si>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</si>
  <si>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</si>
  <si>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</si>
  <si>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</si>
  <si>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</si>
  <si>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</si>
  <si>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</si>
  <si>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</si>
  <si>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</si>
  <si>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</si>
  <si>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</si>
  <si>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</si>
  <si>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</si>
  <si>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</si>
  <si>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</si>
  <si>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</si>
  <si>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</si>
  <si>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</si>
  <si>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</si>
  <si>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</si>
  <si>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</si>
  <si>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</si>
  <si>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</si>
  <si>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</si>
  <si>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</si>
  <si>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</si>
  <si>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</si>
  <si>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</si>
  <si>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</si>
  <si>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</si>
  <si>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</si>
  <si>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</si>
  <si>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</si>
  <si>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</si>
  <si>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</si>
  <si>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</si>
  <si>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</si>
  <si>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</si>
  <si>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</si>
  <si>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</si>
  <si>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</si>
  <si>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</si>
  <si>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</si>
  <si>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</si>
  <si>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</si>
  <si>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</si>
  <si>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</si>
  <si>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</si>
  <si>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</si>
  <si>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</si>
  <si>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</si>
  <si>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</si>
  <si>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</si>
  <si>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</si>
  <si>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</si>
  <si>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</si>
  <si>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</si>
  <si>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</si>
  <si>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</si>
  <si>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</si>
  <si>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</si>
  <si>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</si>
  <si>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</si>
  <si>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</si>
  <si>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</si>
  <si>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</si>
  <si>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</si>
  <si>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</si>
  <si>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</si>
  <si>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</si>
  <si>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</si>
  <si>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</si>
  <si>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</si>
  <si>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</si>
  <si>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</si>
  <si>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</si>
  <si>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</si>
  <si>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</si>
  <si>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</si>
  <si>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</si>
  <si>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</si>
  <si>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</si>
  <si>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</si>
  <si>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</si>
  <si>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</si>
  <si>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</si>
  <si>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</si>
  <si>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</si>
  <si>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</si>
  <si>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</si>
  <si>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</si>
  <si>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</si>
  <si>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</si>
  <si>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</si>
  <si>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</si>
  <si>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</si>
  <si>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</si>
  <si>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</si>
  <si>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</si>
  <si>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</si>
  <si>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</si>
  <si>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</si>
  <si>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</si>
  <si>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</si>
  <si>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</si>
  <si>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</si>
  <si>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</si>
  <si>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</si>
  <si>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</si>
  <si>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</si>
  <si>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</si>
  <si>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</si>
  <si>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</si>
  <si>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</si>
  <si>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</si>
  <si>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</si>
  <si>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</si>
  <si>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</si>
  <si>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</si>
  <si>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</si>
  <si>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</si>
  <si>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</si>
  <si>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</si>
  <si>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</si>
  <si>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</si>
  <si>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</si>
  <si>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</si>
  <si>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</si>
  <si>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</si>
  <si>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</si>
  <si>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</si>
  <si>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</si>
  <si>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</si>
  <si>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</si>
  <si>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</si>
  <si>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</si>
  <si>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</si>
  <si>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</si>
  <si>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</si>
  <si>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</si>
  <si>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</si>
  <si>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</si>
  <si>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</si>
  <si>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</si>
  <si>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</si>
  <si>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</si>
  <si>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</si>
  <si>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</si>
  <si>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</si>
  <si>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</si>
  <si>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</si>
  <si>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</si>
  <si>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</si>
  <si>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</si>
  <si>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</si>
  <si>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</si>
  <si>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</si>
  <si>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</si>
  <si>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</si>
  <si>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</si>
  <si>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</si>
  <si>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</si>
  <si>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</si>
  <si>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</si>
  <si>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</si>
  <si>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</si>
  <si>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</si>
  <si>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</si>
  <si>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</si>
  <si>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</si>
  <si>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</si>
  <si>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</si>
  <si>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</si>
  <si>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</si>
  <si>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</si>
  <si>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</si>
  <si>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</si>
  <si>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</si>
  <si>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</si>
  <si>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</si>
  <si>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</si>
  <si>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</si>
  <si>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</si>
  <si>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</si>
  <si>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</si>
  <si>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</si>
  <si>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</si>
  <si>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</si>
  <si>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</si>
  <si>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</si>
  <si>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</si>
  <si>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</si>
  <si>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</si>
  <si>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</si>
  <si>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</si>
  <si>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</si>
  <si>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</si>
  <si>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</si>
  <si>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</si>
  <si>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</si>
  <si>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</si>
  <si>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</si>
  <si>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</si>
  <si>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</si>
  <si>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</si>
  <si>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</si>
  <si>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</si>
  <si>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</si>
  <si>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</si>
  <si>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</si>
  <si>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</si>
  <si>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</si>
  <si>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</si>
  <si>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</si>
  <si>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</si>
  <si>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</si>
  <si>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</si>
  <si>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</si>
  <si>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</si>
  <si>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</si>
  <si>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</si>
  <si>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</si>
  <si>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</si>
  <si>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</si>
  <si>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</si>
  <si>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</si>
  <si>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</si>
  <si>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</si>
  <si>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</si>
  <si>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</si>
  <si>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</si>
  <si>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</si>
  <si>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</si>
  <si>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</si>
  <si>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</si>
  <si>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</si>
  <si>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</si>
  <si>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</si>
  <si>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</si>
  <si>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</si>
  <si>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</si>
  <si>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</si>
  <si>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</si>
  <si>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</si>
  <si>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</si>
  <si>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</si>
  <si>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</si>
  <si>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</si>
  <si>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</si>
  <si>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</si>
  <si>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</si>
  <si>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</si>
  <si>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</si>
  <si>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</si>
  <si>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</si>
  <si>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</si>
  <si>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</si>
  <si>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</si>
  <si>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</si>
  <si>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</si>
  <si>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</si>
  <si>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</si>
  <si>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</si>
  <si>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</si>
  <si>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</si>
  <si>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</si>
  <si>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</si>
  <si>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</si>
  <si>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</si>
  <si>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</si>
  <si>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</si>
  <si>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</si>
  <si>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</si>
  <si>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</si>
  <si>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</si>
  <si>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</si>
  <si>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</si>
  <si>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</si>
  <si>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</si>
  <si>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</si>
  <si>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</si>
  <si>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</si>
  <si>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</si>
  <si>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</si>
  <si>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</si>
  <si>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</si>
  <si>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</si>
  <si>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</si>
  <si>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</si>
  <si>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</si>
  <si>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</si>
  <si>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</si>
  <si>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</si>
  <si>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</si>
  <si>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</si>
  <si>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</si>
  <si>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</si>
  <si>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</si>
  <si>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</si>
  <si>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</si>
  <si>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</si>
  <si>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</si>
  <si>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</si>
  <si>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</si>
  <si>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</si>
  <si>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</si>
  <si>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</si>
  <si>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</si>
  <si>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</si>
  <si>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</si>
  <si>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</si>
  <si>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</si>
  <si>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</si>
  <si>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</si>
  <si>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</si>
  <si>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</si>
  <si>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</si>
  <si>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</si>
  <si>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</si>
  <si>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</si>
  <si>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</si>
  <si>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</si>
  <si>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</si>
  <si>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</si>
  <si>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</si>
  <si>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</si>
  <si>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</si>
  <si>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</si>
  <si>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</si>
  <si>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</si>
  <si>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</si>
  <si>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</si>
  <si>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</si>
  <si>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</si>
  <si>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</si>
  <si>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</si>
  <si>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</si>
  <si>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</si>
  <si>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</si>
  <si>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</si>
  <si>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</si>
  <si>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</si>
  <si>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</si>
  <si>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</si>
  <si>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</si>
  <si>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</si>
  <si>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</si>
  <si>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</si>
  <si>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</si>
  <si>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</si>
  <si>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</si>
  <si>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</si>
  <si>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</si>
  <si>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</si>
  <si>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</si>
  <si>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</si>
  <si>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</si>
  <si>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</si>
  <si>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</si>
  <si>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</si>
  <si>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</si>
  <si>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</si>
  <si>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</si>
  <si>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</si>
  <si>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</si>
  <si>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</si>
  <si>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</si>
  <si>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</si>
  <si>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</si>
  <si>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</si>
  <si>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</si>
  <si>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</si>
  <si>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</si>
  <si>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</si>
  <si>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</si>
  <si>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</si>
  <si>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</si>
  <si>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</si>
  <si>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</si>
  <si>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</si>
  <si>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</si>
  <si>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</si>
  <si>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</si>
  <si>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</si>
  <si>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</si>
  <si>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</si>
  <si>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</si>
  <si>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</si>
  <si>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</si>
  <si>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</si>
  <si>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</si>
  <si>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</si>
  <si>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</si>
  <si>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</si>
  <si>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</si>
  <si>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</si>
  <si>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</si>
  <si>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</si>
  <si>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</si>
  <si>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</si>
  <si>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</si>
  <si>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</si>
  <si>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</si>
  <si>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</si>
  <si>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</si>
  <si>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</si>
  <si>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</si>
  <si>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</si>
  <si>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</si>
  <si>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</si>
  <si>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</si>
  <si>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</si>
  <si>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</si>
  <si>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</si>
  <si>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</si>
  <si>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</si>
  <si>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</si>
  <si>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</si>
  <si>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</si>
  <si>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</si>
  <si>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</si>
  <si>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</si>
  <si>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</si>
  <si>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</si>
  <si>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</si>
  <si>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</si>
  <si>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</si>
  <si>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</si>
  <si>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</si>
  <si>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</si>
  <si>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</si>
  <si>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</si>
  <si>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</si>
  <si>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</si>
  <si>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</si>
  <si>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</si>
  <si>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</si>
  <si>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</si>
  <si>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</si>
  <si>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</si>
  <si>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</si>
  <si>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</si>
  <si>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</si>
  <si>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</si>
  <si>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</si>
  <si>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</si>
  <si>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</si>
  <si>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</si>
  <si>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</si>
  <si>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</si>
  <si>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</si>
  <si>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</si>
  <si>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</si>
  <si>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</si>
  <si>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</si>
  <si>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</si>
  <si>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</si>
  <si>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</si>
  <si>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</si>
  <si>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</si>
  <si>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</si>
  <si>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</si>
  <si>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</si>
  <si>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</si>
  <si>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</si>
  <si>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</si>
  <si>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</si>
  <si>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</si>
  <si>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</si>
  <si>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</si>
  <si>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</si>
  <si>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</si>
  <si>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</si>
  <si>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</si>
  <si>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</si>
  <si>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</si>
  <si>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</si>
  <si>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</si>
  <si>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</si>
  <si>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</si>
  <si>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</si>
  <si>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</si>
  <si>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</si>
  <si>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</si>
  <si>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</si>
  <si>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</si>
  <si>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</si>
  <si>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</si>
  <si>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</si>
  <si>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</si>
  <si>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</si>
  <si>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</si>
  <si>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</si>
  <si>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</si>
  <si>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</si>
  <si>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</si>
  <si>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</si>
  <si>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</si>
  <si>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</si>
  <si>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</si>
  <si>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</si>
  <si>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</si>
  <si>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</si>
  <si>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</si>
  <si>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</si>
  <si>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</si>
  <si>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</si>
  <si>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</si>
  <si>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</si>
  <si>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</si>
  <si>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</si>
  <si>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</si>
  <si>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</si>
  <si>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</si>
  <si>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</si>
  <si>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</si>
  <si>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</si>
  <si>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</si>
  <si>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</si>
  <si>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</si>
  <si>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</si>
  <si>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</si>
  <si>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</si>
  <si>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</si>
  <si>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</si>
  <si>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</si>
  <si>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</si>
  <si>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</si>
  <si>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</si>
  <si>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</si>
  <si>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</si>
  <si>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</si>
  <si>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</si>
  <si>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</si>
  <si>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</si>
  <si>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</si>
  <si>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</si>
  <si>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</si>
  <si>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</si>
  <si>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</si>
  <si>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</si>
  <si>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</si>
  <si>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</si>
  <si>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</si>
  <si>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</si>
  <si>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</si>
  <si>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</si>
  <si>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</si>
  <si>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</si>
  <si>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</si>
  <si>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</si>
  <si>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</si>
  <si>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</si>
  <si>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</si>
  <si>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</si>
  <si>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</si>
  <si>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</si>
  <si>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</si>
  <si>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</si>
  <si>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</si>
  <si>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</si>
  <si>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</si>
  <si>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</si>
  <si>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</si>
  <si>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</si>
  <si>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</si>
  <si>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</si>
  <si>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</si>
  <si>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</si>
  <si>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</si>
  <si>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</si>
  <si>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</si>
  <si>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</si>
  <si>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</si>
  <si>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</si>
  <si>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</si>
  <si>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</si>
  <si>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</si>
  <si>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</si>
  <si>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</si>
  <si>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</si>
  <si>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</si>
  <si>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</si>
  <si>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</si>
  <si>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</si>
  <si>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</si>
  <si>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</si>
  <si>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</si>
  <si>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</si>
  <si>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</si>
  <si>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</si>
  <si>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</si>
  <si>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</si>
  <si>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</si>
  <si>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</si>
  <si>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</si>
  <si>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</si>
  <si>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</si>
  <si>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</si>
  <si>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</si>
  <si>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</si>
  <si>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</si>
  <si>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</si>
  <si>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</si>
  <si>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</si>
  <si>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</si>
  <si>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</si>
  <si>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</si>
  <si>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</si>
  <si>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</si>
  <si>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</si>
  <si>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</si>
  <si>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</si>
  <si>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</si>
  <si>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</si>
  <si>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</si>
  <si>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</si>
  <si>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</si>
  <si>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</si>
  <si>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</si>
  <si>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</si>
  <si>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</si>
  <si>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</si>
  <si>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</si>
  <si>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</si>
  <si>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</si>
  <si>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</si>
  <si>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</si>
  <si>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</si>
  <si>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</si>
  <si>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</si>
  <si>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</si>
  <si>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</si>
  <si>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</si>
  <si>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</si>
  <si>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</si>
  <si>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</si>
  <si>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</si>
  <si>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</si>
  <si>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</si>
  <si>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</si>
  <si>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</si>
  <si>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</si>
  <si>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</si>
  <si>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</si>
  <si>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</si>
  <si>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</si>
  <si>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</si>
  <si>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</si>
  <si>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</si>
  <si>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</si>
  <si>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</si>
  <si>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</si>
  <si>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</si>
  <si>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</si>
  <si>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</si>
  <si>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</si>
  <si>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</si>
  <si>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</si>
  <si>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</si>
  <si>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</si>
  <si>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</si>
  <si>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</si>
  <si>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</si>
  <si>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</si>
  <si>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</si>
  <si>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</si>
  <si>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</si>
  <si>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</si>
  <si>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</si>
  <si>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</si>
  <si>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</si>
  <si>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</si>
  <si>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</si>
  <si>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</si>
  <si>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</si>
  <si>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</si>
  <si>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</si>
  <si>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</si>
  <si>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</si>
  <si>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</si>
  <si>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</si>
  <si>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</si>
  <si>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</si>
  <si>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</si>
  <si>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</si>
  <si>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</si>
  <si>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</si>
  <si>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</si>
  <si>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</si>
  <si>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</si>
  <si>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</si>
  <si>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</si>
  <si>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</si>
  <si>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</si>
  <si>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</si>
  <si>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</si>
  <si>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</si>
  <si>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</si>
  <si>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</si>
  <si>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</si>
  <si>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</si>
  <si>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</si>
  <si>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</si>
  <si>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</si>
  <si>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</si>
  <si>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</si>
  <si>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</si>
  <si>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</si>
  <si>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</si>
  <si>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</si>
  <si>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</si>
  <si>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</si>
  <si>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</si>
  <si>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</si>
  <si>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</si>
  <si>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</si>
  <si>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</si>
  <si>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</si>
  <si>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</si>
  <si>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</si>
  <si>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</si>
  <si>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</si>
  <si>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</si>
  <si>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</si>
  <si>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</si>
  <si>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</si>
  <si>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</si>
  <si>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</si>
  <si>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</si>
  <si>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</si>
  <si>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</si>
  <si>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</si>
  <si>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</si>
  <si>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</si>
  <si>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</si>
  <si>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</si>
  <si>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</si>
  <si>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</si>
  <si>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</si>
  <si>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</si>
  <si>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</si>
  <si>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</si>
  <si>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</si>
  <si>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</si>
  <si>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</si>
  <si>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</si>
  <si>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</si>
  <si>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</si>
  <si>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</si>
  <si>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</si>
  <si>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</si>
  <si>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</si>
  <si>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</si>
  <si>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</si>
  <si>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</si>
  <si>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</si>
  <si>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</si>
  <si>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</si>
  <si>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</si>
  <si>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</si>
  <si>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</si>
  <si>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</si>
  <si>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</si>
  <si>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</si>
  <si>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</si>
  <si>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</si>
  <si>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</si>
  <si>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</si>
  <si>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</si>
  <si>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</si>
  <si>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</si>
  <si>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</si>
  <si>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</si>
  <si>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</si>
  <si>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</si>
  <si>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</si>
  <si>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</si>
  <si>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</si>
  <si>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</si>
  <si>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</si>
  <si>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</si>
  <si>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</si>
  <si>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</si>
  <si>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</si>
  <si>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</si>
  <si>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</si>
  <si>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</si>
  <si>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</si>
  <si>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</si>
  <si>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</si>
  <si>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</si>
  <si>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</si>
  <si>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</si>
  <si>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</si>
  <si>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</si>
  <si>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</si>
  <si>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</si>
  <si>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</si>
  <si>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</si>
  <si>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</si>
  <si>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</si>
  <si>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</si>
  <si>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</si>
  <si>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</si>
  <si>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</si>
  <si>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</si>
  <si>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</si>
  <si>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</si>
  <si>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</si>
  <si>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</si>
  <si>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</si>
  <si>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</si>
  <si>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</si>
  <si>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</si>
  <si>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</si>
  <si>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</si>
  <si>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</si>
  <si>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</si>
  <si>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</si>
  <si>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</si>
  <si>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</si>
  <si>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</si>
  <si>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</si>
  <si>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</si>
  <si>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</si>
  <si>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</si>
  <si>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</si>
  <si>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</si>
  <si>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</si>
  <si>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</si>
  <si>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</si>
  <si>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</si>
  <si>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</si>
  <si>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</si>
  <si>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</si>
  <si>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</si>
  <si>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</si>
  <si>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</si>
  <si>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</si>
  <si>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</si>
  <si>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</si>
  <si>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</si>
  <si>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</si>
  <si>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</si>
  <si>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</si>
  <si>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</si>
  <si>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</si>
  <si>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</si>
  <si>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</si>
  <si>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</si>
  <si>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</si>
  <si>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</si>
  <si>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</si>
  <si>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</si>
  <si>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</si>
  <si>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</si>
  <si>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</si>
  <si>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</si>
  <si>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</si>
  <si>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</si>
  <si>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</si>
  <si>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</si>
  <si>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</si>
  <si>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</si>
  <si>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</si>
  <si>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</si>
  <si>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</si>
  <si>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</si>
  <si>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</si>
  <si>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</si>
  <si>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</si>
  <si>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</si>
  <si>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</si>
  <si>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</si>
  <si>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</si>
  <si>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</si>
  <si>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</si>
  <si>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</si>
  <si>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</si>
  <si>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</si>
  <si>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</si>
  <si>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</si>
  <si>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</si>
  <si>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</si>
  <si>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</si>
  <si>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</si>
  <si>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</si>
  <si>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</si>
  <si>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</si>
  <si>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</si>
  <si>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</si>
  <si>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</si>
  <si>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</si>
  <si>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</si>
  <si>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</si>
  <si>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</si>
  <si>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</si>
  <si>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</si>
  <si>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</si>
  <si>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</si>
  <si>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</si>
  <si>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</si>
  <si>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</si>
  <si>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</si>
  <si>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</si>
  <si>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</si>
  <si>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</si>
  <si>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</si>
  <si>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</si>
  <si>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</si>
  <si>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</si>
  <si>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</si>
  <si>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</si>
  <si>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</si>
  <si>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</si>
  <si>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</si>
  <si>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</si>
  <si>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</si>
  <si>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</si>
  <si>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</si>
  <si>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</si>
  <si>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</si>
  <si>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</si>
  <si>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</si>
  <si>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</si>
  <si>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</si>
  <si>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</si>
  <si>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</si>
  <si>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</si>
  <si>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</si>
  <si>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</si>
  <si>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</si>
  <si>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</si>
  <si>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</si>
  <si>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</si>
  <si>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</si>
  <si>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</si>
  <si>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</si>
  <si>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</si>
  <si>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</si>
  <si>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</si>
  <si>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</si>
  <si>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</si>
  <si>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</si>
  <si>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</si>
  <si>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</si>
  <si>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</si>
  <si>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</si>
  <si>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</si>
  <si>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</si>
  <si>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</si>
  <si>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</si>
  <si>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</si>
  <si>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</si>
  <si>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</si>
  <si>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</si>
  <si>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</si>
  <si>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</si>
  <si>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</si>
  <si>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</si>
  <si>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</si>
  <si>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</si>
  <si>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</si>
  <si>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</si>
  <si>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</si>
  <si>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</si>
  <si>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</si>
  <si>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</si>
  <si>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</si>
  <si>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</si>
  <si>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</si>
  <si>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</si>
  <si>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</si>
  <si>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</si>
  <si>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</si>
  <si>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</si>
  <si>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</si>
  <si>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</si>
  <si>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</si>
  <si>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</si>
  <si>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</si>
  <si>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</si>
  <si>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</si>
  <si>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</si>
  <si>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</si>
  <si>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</si>
  <si>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</si>
  <si>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</si>
  <si>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</si>
  <si>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</si>
  <si>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</si>
  <si>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</si>
  <si>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</si>
  <si>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</si>
  <si>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</si>
  <si>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</si>
  <si>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</si>
  <si>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</si>
  <si>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</si>
  <si>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</si>
  <si>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</si>
  <si>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</si>
  <si>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</si>
  <si>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</si>
  <si>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</si>
  <si>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</si>
  <si>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</si>
  <si>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</si>
  <si>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</si>
  <si>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</si>
  <si>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</si>
  <si>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</si>
  <si>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</si>
  <si>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</si>
  <si>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</si>
  <si>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</si>
  <si>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</si>
  <si>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</si>
  <si>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</si>
  <si>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</si>
  <si>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</si>
  <si>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</si>
  <si>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</si>
  <si>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</si>
  <si>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</si>
  <si>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</si>
  <si>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</si>
  <si>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</si>
  <si>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</si>
  <si>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</si>
  <si>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</si>
  <si>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</si>
  <si>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</si>
  <si>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</si>
  <si>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</si>
  <si>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</si>
  <si>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</si>
  <si>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</si>
  <si>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</si>
  <si>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</si>
  <si>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</si>
  <si>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</si>
  <si>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</si>
  <si>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</si>
  <si>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</si>
  <si>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</si>
  <si>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</si>
  <si>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</si>
  <si>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</si>
  <si>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</si>
  <si>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</si>
  <si>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</si>
  <si>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</si>
  <si>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</si>
  <si>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</si>
  <si>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</si>
  <si>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</si>
  <si>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</si>
  <si>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</si>
  <si>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</si>
  <si>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</si>
  <si>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</si>
  <si>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</si>
  <si>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</si>
  <si>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</si>
  <si>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</si>
  <si>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</si>
  <si>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</si>
  <si>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</si>
  <si>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</si>
  <si>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</si>
  <si>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</si>
  <si>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</si>
  <si>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</si>
  <si>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</si>
  <si>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</si>
  <si>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</si>
  <si>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</si>
  <si>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</si>
  <si>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</si>
  <si>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</si>
  <si>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</si>
  <si>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</si>
  <si>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</si>
  <si>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</si>
  <si>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</si>
  <si>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</si>
  <si>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</si>
  <si>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</si>
  <si>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</si>
  <si>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</si>
  <si>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</si>
  <si>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</si>
  <si>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</si>
  <si>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</si>
  <si>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</si>
  <si>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</si>
  <si>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</si>
  <si>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</si>
  <si>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</si>
  <si>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</si>
  <si>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</si>
  <si>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</si>
  <si>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</si>
  <si>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</si>
  <si>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</si>
  <si>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</si>
  <si>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</si>
  <si>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</si>
  <si>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</si>
  <si>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</si>
  <si>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</si>
  <si>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</si>
  <si>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</si>
  <si>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</si>
  <si>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</si>
  <si>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</si>
  <si>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</si>
  <si>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</si>
  <si>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</si>
  <si>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</si>
  <si>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</si>
  <si>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</si>
  <si>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</si>
  <si>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</si>
  <si>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</si>
  <si>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</si>
  <si>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</si>
  <si>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</si>
  <si>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</si>
  <si>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</si>
  <si>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</si>
  <si>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</si>
  <si>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</si>
  <si>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</si>
  <si>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</si>
  <si>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</si>
  <si>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</si>
  <si>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</si>
  <si>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</si>
  <si>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</si>
  <si>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</si>
  <si>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</si>
  <si>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</si>
  <si>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</si>
  <si>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</si>
  <si>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</si>
  <si>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</si>
  <si>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</si>
  <si>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</si>
  <si>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</si>
  <si>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</si>
  <si>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</si>
  <si>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</si>
  <si>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</si>
  <si>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</si>
  <si>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</si>
  <si>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</si>
  <si>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</si>
  <si>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</si>
  <si>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</si>
  <si>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</si>
  <si>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</si>
  <si>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</si>
  <si>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</si>
  <si>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</si>
  <si>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</si>
  <si>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</si>
  <si>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</si>
  <si>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</si>
  <si>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</si>
  <si>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</si>
  <si>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</si>
  <si>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</si>
  <si>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</si>
  <si>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</si>
  <si>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</si>
  <si>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</si>
  <si>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</si>
  <si>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</si>
  <si>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</si>
  <si>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</si>
  <si>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</si>
  <si>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</si>
  <si>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</si>
  <si>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</si>
  <si>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</si>
  <si>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</si>
  <si>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</si>
  <si>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</si>
  <si>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</si>
  <si>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</si>
  <si>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</si>
  <si>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</si>
  <si>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</si>
  <si>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</si>
  <si>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</si>
  <si>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</si>
  <si>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</si>
  <si>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</si>
  <si>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</si>
  <si>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</si>
  <si>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</si>
  <si>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</si>
  <si>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</si>
  <si>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</si>
  <si>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</si>
  <si>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</si>
  <si>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</si>
  <si>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</si>
  <si>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</si>
  <si>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</si>
  <si>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</si>
  <si>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</si>
  <si>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</si>
  <si>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</si>
  <si>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</si>
  <si>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</si>
  <si>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</si>
  <si>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</si>
  <si>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</si>
  <si>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</si>
  <si>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</si>
  <si>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</si>
  <si>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</si>
  <si>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</si>
  <si>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</si>
  <si>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</si>
  <si>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</si>
  <si>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</si>
  <si>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</si>
  <si>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</si>
  <si>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</si>
  <si>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</si>
  <si>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</si>
  <si>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</si>
  <si>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</si>
  <si>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</si>
  <si>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</si>
  <si>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</si>
  <si>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</si>
  <si>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</si>
  <si>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</si>
  <si>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</si>
  <si>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</si>
  <si>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</si>
  <si>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</si>
  <si>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</si>
  <si>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</si>
  <si>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</si>
  <si>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</si>
  <si>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</si>
  <si>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</si>
  <si>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</si>
  <si>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</si>
  <si>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</si>
  <si>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</si>
  <si>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</si>
  <si>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</si>
  <si>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</si>
  <si>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</si>
  <si>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</si>
  <si>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</si>
  <si>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</si>
  <si>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</si>
  <si>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</si>
  <si>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</si>
  <si>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</si>
  <si>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</si>
  <si>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</si>
  <si>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</si>
  <si>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</si>
  <si>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</si>
  <si>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</si>
  <si>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</si>
  <si>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</si>
  <si>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</si>
  <si>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</si>
  <si>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</si>
  <si>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</si>
  <si>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</si>
  <si>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</si>
  <si>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</si>
  <si>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</si>
  <si>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</si>
  <si>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</si>
  <si>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</si>
  <si>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</si>
  <si>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</si>
  <si>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</si>
  <si>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</si>
  <si>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</si>
  <si>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</si>
  <si>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</si>
  <si>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</si>
  <si>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</si>
  <si>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</si>
  <si>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</si>
  <si>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</si>
  <si>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</si>
  <si>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</si>
  <si>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</si>
  <si>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</si>
  <si>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</si>
  <si>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</si>
  <si>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</si>
  <si>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</si>
  <si>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</si>
  <si>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</si>
  <si>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</si>
  <si>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</si>
  <si>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</si>
  <si>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</si>
  <si>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</si>
  <si>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</si>
  <si>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</si>
  <si>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</si>
  <si>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</si>
  <si>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</si>
  <si>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</si>
  <si>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</si>
  <si>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</si>
  <si>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</si>
  <si>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</si>
  <si>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</si>
  <si>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</si>
  <si>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</si>
  <si>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</si>
  <si>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</si>
  <si>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</si>
  <si>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</si>
  <si>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</si>
  <si>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</si>
  <si>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</si>
  <si>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</si>
  <si>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</si>
  <si>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</si>
  <si>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</si>
  <si>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</si>
  <si>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</si>
  <si>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</si>
  <si>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</si>
  <si>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</si>
  <si>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</si>
  <si>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</si>
  <si>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</si>
  <si>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</si>
  <si>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</si>
  <si>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</si>
  <si>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</si>
  <si>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</si>
  <si>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</si>
  <si>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</si>
  <si>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</si>
  <si>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</si>
  <si>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</si>
  <si>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</si>
  <si>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</si>
  <si>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</si>
  <si>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</si>
  <si>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</si>
  <si>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</si>
  <si>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</si>
  <si>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</si>
  <si>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</si>
  <si>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</si>
  <si>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</si>
  <si>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</si>
  <si>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</si>
  <si>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</si>
  <si>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</si>
  <si>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</si>
  <si>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</si>
  <si>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</si>
  <si>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</si>
  <si>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</si>
  <si>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</si>
  <si>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</si>
  <si>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</si>
  <si>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</si>
  <si>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</si>
  <si>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</si>
  <si>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</si>
  <si>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</si>
  <si>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</si>
  <si>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</si>
  <si>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</si>
  <si>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</si>
  <si>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</si>
  <si>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</si>
  <si>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</si>
  <si>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</si>
  <si>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</si>
  <si>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</si>
  <si>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</si>
  <si>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</si>
  <si>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</si>
  <si>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</si>
  <si>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</si>
  <si>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</si>
  <si>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</si>
  <si>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</si>
  <si>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</si>
  <si>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</si>
  <si>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</si>
  <si>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</si>
  <si>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</si>
  <si>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</si>
  <si>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</si>
  <si>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</si>
  <si>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</si>
  <si>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</si>
  <si>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</si>
  <si>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</si>
  <si>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</si>
  <si>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</si>
  <si>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</si>
  <si>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</si>
  <si>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</si>
  <si>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</si>
  <si>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</si>
  <si>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</si>
  <si>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</si>
  <si>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</si>
  <si>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</si>
  <si>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</si>
  <si>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</si>
  <si>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</si>
  <si>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</si>
  <si>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</si>
  <si>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</si>
  <si>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</si>
  <si>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</si>
  <si>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</si>
  <si>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</si>
  <si>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</si>
  <si>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</si>
  <si>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</si>
  <si>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</si>
  <si>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</si>
  <si>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</si>
  <si>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</si>
  <si>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</si>
  <si>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</si>
  <si>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</si>
  <si>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</si>
  <si>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</si>
  <si>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</si>
  <si>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</si>
  <si>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</si>
  <si>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</si>
  <si>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</si>
  <si>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</si>
  <si>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</si>
  <si>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</si>
  <si>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</si>
  <si>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</si>
  <si>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</si>
  <si>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</si>
  <si>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</si>
  <si>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</si>
  <si>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</si>
  <si>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</si>
  <si>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</si>
  <si>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</si>
  <si>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</si>
  <si>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</si>
  <si>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</si>
  <si>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</si>
  <si>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</si>
  <si>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</si>
  <si>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</si>
  <si>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</si>
  <si>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</si>
  <si>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</si>
  <si>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</si>
  <si>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</si>
  <si>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</si>
  <si>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</si>
  <si>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</si>
  <si>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</si>
  <si>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</si>
  <si>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</si>
  <si>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</si>
  <si>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</si>
  <si>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</si>
  <si>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</si>
  <si>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</si>
  <si>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</si>
  <si>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</si>
  <si>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</si>
  <si>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</si>
  <si>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</si>
  <si>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</si>
  <si>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</si>
  <si>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</si>
  <si>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</si>
  <si>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</si>
  <si>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</si>
  <si>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</si>
  <si>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</si>
  <si>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</si>
  <si>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</si>
  <si>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</si>
  <si>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</si>
  <si>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</si>
  <si>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</si>
  <si>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</si>
  <si>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</si>
  <si>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</si>
  <si>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</si>
  <si>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</si>
  <si>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</si>
  <si>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</si>
  <si>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</si>
  <si>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</si>
  <si>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</si>
  <si>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</si>
  <si>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</si>
  <si>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</si>
  <si>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</si>
  <si>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</si>
  <si>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</si>
  <si>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</si>
  <si>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</si>
  <si>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</si>
  <si>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</si>
  <si>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</si>
  <si>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</si>
  <si>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</si>
  <si>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</si>
  <si>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</si>
  <si>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</si>
  <si>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</si>
  <si>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</si>
  <si>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</si>
  <si>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</si>
  <si>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</si>
  <si>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</si>
  <si>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</si>
  <si>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</si>
  <si>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</si>
  <si>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</si>
  <si>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</si>
  <si>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</si>
  <si>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</si>
  <si>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</si>
  <si>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</si>
  <si>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</si>
  <si>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</si>
  <si>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</si>
  <si>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</si>
  <si>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</si>
  <si>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</si>
  <si>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</si>
  <si>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</si>
  <si>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</si>
  <si>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</si>
  <si>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</si>
  <si>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</si>
  <si>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</si>
  <si>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</si>
  <si>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</si>
  <si>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</si>
  <si>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</si>
  <si>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</si>
  <si>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</si>
  <si>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</si>
  <si>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</si>
  <si>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</si>
  <si>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</si>
  <si>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</si>
  <si>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</si>
  <si>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</si>
  <si>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</si>
  <si>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</si>
  <si>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</si>
  <si>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</si>
  <si>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</si>
  <si>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</si>
  <si>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</si>
  <si>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</si>
  <si>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</si>
  <si>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</si>
  <si>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</si>
  <si>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</si>
  <si>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</si>
  <si>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</si>
  <si>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</si>
  <si>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</si>
  <si>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</si>
  <si>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</si>
  <si>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</si>
  <si>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</si>
  <si>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</si>
  <si>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</si>
  <si>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</si>
  <si>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</si>
  <si>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</si>
  <si>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</si>
  <si>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</si>
  <si>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</si>
  <si>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</si>
  <si>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</si>
  <si>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</si>
  <si>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</si>
  <si>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</si>
  <si>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</si>
  <si>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</si>
  <si>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</si>
  <si>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</si>
  <si>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</si>
  <si>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</si>
  <si>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</si>
  <si>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</si>
  <si>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</si>
  <si>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</si>
  <si>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</si>
  <si>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</si>
  <si>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</si>
  <si>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</si>
  <si>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</si>
  <si>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</si>
  <si>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</si>
  <si>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</si>
  <si>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</si>
  <si>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</si>
  <si>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</si>
  <si>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</si>
  <si>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</si>
  <si>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</si>
  <si>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</si>
  <si>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</si>
  <si>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</si>
  <si>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</si>
  <si>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</si>
  <si>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</si>
  <si>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</si>
  <si>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</si>
  <si>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</si>
  <si>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</si>
  <si>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</si>
  <si>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</si>
  <si>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</si>
  <si>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</si>
  <si>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</si>
  <si>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</si>
  <si>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</si>
  <si>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</si>
  <si>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</si>
  <si>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</si>
  <si>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</si>
  <si>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</si>
  <si>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</si>
  <si>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</si>
  <si>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</si>
  <si>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</si>
  <si>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</si>
  <si>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</si>
  <si>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</si>
  <si>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</si>
  <si>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</si>
  <si>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</si>
  <si>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</si>
  <si>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</si>
  <si>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</si>
  <si>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</si>
  <si>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</si>
  <si>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</si>
  <si>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</si>
  <si>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</si>
  <si>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</si>
  <si>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</si>
  <si>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</si>
  <si>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</si>
  <si>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</si>
  <si>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</si>
  <si>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</si>
  <si>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</si>
  <si>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</si>
  <si>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</si>
  <si>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</si>
  <si>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</si>
  <si>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</si>
  <si>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</si>
  <si>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</si>
  <si>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</si>
  <si>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</si>
  <si>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</si>
  <si>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</si>
  <si>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</si>
  <si>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</si>
  <si>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</si>
  <si>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</si>
  <si>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</si>
  <si>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</si>
  <si>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</si>
  <si>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</si>
  <si>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</si>
  <si>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</si>
  <si>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</si>
  <si>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</si>
  <si>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</si>
  <si>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</si>
  <si>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</si>
  <si>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</si>
  <si>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</si>
  <si>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</si>
  <si>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</si>
  <si>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</si>
  <si>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</si>
  <si>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</si>
  <si>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</si>
  <si>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</si>
  <si>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</si>
  <si>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</si>
  <si>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</si>
  <si>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</si>
  <si>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</si>
  <si>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</si>
  <si>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</si>
  <si>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</si>
  <si>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</si>
  <si>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</si>
  <si>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</si>
  <si>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</si>
  <si>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</si>
  <si>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</si>
  <si>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</si>
  <si>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</si>
  <si>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</si>
  <si>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</si>
  <si>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</si>
  <si>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</si>
  <si>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</si>
  <si>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</si>
  <si>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</si>
  <si>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</si>
  <si>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</si>
  <si>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</si>
  <si>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</si>
  <si>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</si>
  <si>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</si>
  <si>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</si>
  <si>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</si>
  <si>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</si>
  <si>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</si>
  <si>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</si>
  <si>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</si>
  <si>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</si>
  <si>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</si>
  <si>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</si>
  <si>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</si>
  <si>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</si>
  <si>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</si>
  <si>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</si>
  <si>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</si>
  <si>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</si>
  <si>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</si>
  <si>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</si>
  <si>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</si>
  <si>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</si>
  <si>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</si>
  <si>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</si>
  <si>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</si>
  <si>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</si>
  <si>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</si>
  <si>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</si>
  <si>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</si>
  <si>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</si>
  <si>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</si>
  <si>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</si>
  <si>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</si>
  <si>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</si>
  <si>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</si>
  <si>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</si>
  <si>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</si>
  <si>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</si>
  <si>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</si>
  <si>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</si>
  <si>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</si>
  <si>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</si>
  <si>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</si>
  <si>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</si>
  <si>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</si>
  <si>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</si>
  <si>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</si>
  <si>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</si>
  <si>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</si>
  <si>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</si>
  <si>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</si>
  <si>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</si>
  <si>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</si>
  <si>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</si>
  <si>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</si>
  <si>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</si>
  <si>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</si>
  <si>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</si>
  <si>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</si>
  <si>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</si>
  <si>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</si>
  <si>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</si>
  <si>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</si>
  <si>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</si>
  <si>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</si>
  <si>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</si>
  <si>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</si>
  <si>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</si>
  <si>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</si>
  <si>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</si>
  <si>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</si>
  <si>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</si>
  <si>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</si>
  <si>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</si>
  <si>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</si>
  <si>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</si>
  <si>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</si>
  <si>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</si>
  <si>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</si>
  <si>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</si>
  <si>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</si>
  <si>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</si>
  <si>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</si>
  <si>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</si>
  <si>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</si>
  <si>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</si>
  <si>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</si>
  <si>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</si>
  <si>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</si>
  <si>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</si>
  <si>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</si>
  <si>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</si>
  <si>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</si>
  <si>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</si>
  <si>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</si>
  <si>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</si>
  <si>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</si>
  <si>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</si>
  <si>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</si>
  <si>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</si>
  <si>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</si>
  <si>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</si>
  <si>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</si>
  <si>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</si>
  <si>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</si>
  <si>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</si>
  <si>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</si>
  <si>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</si>
  <si>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</si>
  <si>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</si>
  <si>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</si>
  <si>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</si>
  <si>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</si>
  <si>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</si>
  <si>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</si>
  <si>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</si>
  <si>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</si>
  <si>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</si>
  <si>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</si>
  <si>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</si>
  <si>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</si>
  <si>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</si>
  <si>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</si>
  <si>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</si>
  <si>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</si>
  <si>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</si>
  <si>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</si>
  <si>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</si>
  <si>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</si>
  <si>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</si>
  <si>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</si>
  <si>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</si>
  <si>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</si>
  <si>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</si>
  <si>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</si>
  <si>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</si>
  <si>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</si>
  <si>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</si>
  <si>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</si>
  <si>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</si>
  <si>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</si>
  <si>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</si>
  <si>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</si>
  <si>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</si>
  <si>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</si>
  <si>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</si>
  <si>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</si>
  <si>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</si>
  <si>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</si>
  <si>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</si>
  <si>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</si>
  <si>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</si>
  <si>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</si>
  <si>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</si>
  <si>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</si>
  <si>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</si>
  <si>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</si>
  <si>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</si>
  <si>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</si>
  <si>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</si>
  <si>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</si>
  <si>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</si>
  <si>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</si>
  <si>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</si>
  <si>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</si>
  <si>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</si>
  <si>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</si>
  <si>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</si>
  <si>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</si>
  <si>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</si>
  <si>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</si>
  <si>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</si>
  <si>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</si>
  <si>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</si>
  <si>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</si>
  <si>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</si>
  <si>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</si>
  <si>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</si>
  <si>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</si>
  <si>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</si>
  <si>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</si>
  <si>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</si>
  <si>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</si>
  <si>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</si>
  <si>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</si>
  <si>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</si>
  <si>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</si>
  <si>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</si>
  <si>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</si>
  <si>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</si>
  <si>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</si>
  <si>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</si>
  <si>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</si>
  <si>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</si>
  <si>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</si>
  <si>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</si>
  <si>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</si>
  <si>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</si>
  <si>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</si>
  <si>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</si>
  <si>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</si>
  <si>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</si>
  <si>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</si>
  <si>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</si>
  <si>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</si>
  <si>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</si>
  <si>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</si>
  <si>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</si>
  <si>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</si>
  <si>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</si>
  <si>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</si>
  <si>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</si>
  <si>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</si>
  <si>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</si>
  <si>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</si>
  <si>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</si>
  <si>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</si>
  <si>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</si>
  <si>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</si>
  <si>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</si>
  <si>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</si>
  <si>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</si>
  <si>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</si>
  <si>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</si>
  <si>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</si>
  <si>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</si>
  <si>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</si>
  <si>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</si>
  <si>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</si>
  <si>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</si>
  <si>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</si>
  <si>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</si>
  <si>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</si>
  <si>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</si>
  <si>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</si>
  <si>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</si>
  <si>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</si>
  <si>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</si>
  <si>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</si>
  <si>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</si>
  <si>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</si>
  <si>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</si>
  <si>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</si>
  <si>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</si>
  <si>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</si>
  <si>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</si>
  <si>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</si>
  <si>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</si>
  <si>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</si>
  <si>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</si>
  <si>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</si>
  <si>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</si>
  <si>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</si>
  <si>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</si>
  <si>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</si>
  <si>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</si>
  <si>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</si>
  <si>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</si>
  <si>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</si>
  <si>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</si>
  <si>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</si>
  <si>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</si>
  <si>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</si>
  <si>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</si>
  <si>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</si>
  <si>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</si>
  <si>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</si>
  <si>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</si>
  <si>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</si>
  <si>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</si>
  <si>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</si>
  <si>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</si>
  <si>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</si>
  <si>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</si>
  <si>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</si>
  <si>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</si>
  <si>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</si>
  <si>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</si>
  <si>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</si>
  <si>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</si>
  <si>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</si>
  <si>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</si>
  <si>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</si>
  <si>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</si>
  <si>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</si>
  <si>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</si>
  <si>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</si>
  <si>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</si>
  <si>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</si>
  <si>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</si>
  <si>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</si>
  <si>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</si>
  <si>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</si>
  <si>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</si>
  <si>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</si>
  <si>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</si>
  <si>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</si>
  <si>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</si>
  <si>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</si>
  <si>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</si>
  <si>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</si>
  <si>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</si>
  <si>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</si>
  <si>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</si>
  <si>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</si>
  <si>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</si>
  <si>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</si>
  <si>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</si>
  <si>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</si>
  <si>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</si>
  <si>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</si>
  <si>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</si>
  <si>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</si>
  <si>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</si>
  <si>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</si>
  <si>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</si>
  <si>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</si>
  <si>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</si>
  <si>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</si>
  <si>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</si>
  <si>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</si>
  <si>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</si>
  <si>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</si>
  <si>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</si>
  <si>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</si>
  <si>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</si>
  <si>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</si>
  <si>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</si>
  <si>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</si>
  <si>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</si>
  <si>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</si>
  <si>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</si>
  <si>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</si>
  <si>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</si>
  <si>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</si>
  <si>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</si>
  <si>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</si>
  <si>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</si>
  <si>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</si>
  <si>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</si>
  <si>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</si>
  <si>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</si>
  <si>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</si>
  <si>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</si>
  <si>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</si>
  <si>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</si>
  <si>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</si>
  <si>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</si>
  <si>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</si>
  <si>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</si>
  <si>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</si>
  <si>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</si>
  <si>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</si>
  <si>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</si>
  <si>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</si>
  <si>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</si>
  <si>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</si>
  <si>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</si>
  <si>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</si>
  <si>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</si>
  <si>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</si>
  <si>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</si>
  <si>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</si>
  <si>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</si>
  <si>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</si>
  <si>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</si>
  <si>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</si>
  <si>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</si>
  <si>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</si>
  <si>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</si>
  <si>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</si>
  <si>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</si>
  <si>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</si>
  <si>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</si>
  <si>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</si>
  <si>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</si>
  <si>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</si>
  <si>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</si>
  <si>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</si>
  <si>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</si>
  <si>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</si>
  <si>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</si>
  <si>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</si>
  <si>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</si>
  <si>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</si>
  <si>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</si>
  <si>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</si>
  <si>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</si>
  <si>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</si>
  <si>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</si>
  <si>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</si>
  <si>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</si>
  <si>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</si>
  <si>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</si>
  <si>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</si>
  <si>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</si>
  <si>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</si>
  <si>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</si>
  <si>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</si>
  <si>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</si>
  <si>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</si>
  <si>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</si>
  <si>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</si>
  <si>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</si>
  <si>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</si>
  <si>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</si>
  <si>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</si>
  <si>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</si>
  <si>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</si>
  <si>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</si>
  <si>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</si>
  <si>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</si>
  <si>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</si>
  <si>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</si>
  <si>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</si>
  <si>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</si>
  <si>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</si>
  <si>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</si>
  <si>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</si>
  <si>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</si>
  <si>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</si>
  <si>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</si>
  <si>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</si>
  <si>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</si>
  <si>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</si>
  <si>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</si>
  <si>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</si>
  <si>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</si>
  <si>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</si>
  <si>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</si>
  <si>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</si>
  <si>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</si>
  <si>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</si>
  <si>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</si>
  <si>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</si>
  <si>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</si>
  <si>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</si>
  <si>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</si>
  <si>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</si>
  <si>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</si>
  <si>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</si>
  <si>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</si>
  <si>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</si>
  <si>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</si>
  <si>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</si>
  <si>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</si>
  <si>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</si>
  <si>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</si>
  <si>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</si>
  <si>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</si>
  <si>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</si>
  <si>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</si>
  <si>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</si>
  <si>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</si>
  <si>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</si>
  <si>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</si>
  <si>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</si>
  <si>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</si>
  <si>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</si>
  <si>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</si>
  <si>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</si>
  <si>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</si>
  <si>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</si>
  <si>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</si>
  <si>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</si>
  <si>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</si>
  <si>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</si>
  <si>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</si>
  <si>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</si>
  <si>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</si>
  <si>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</si>
  <si>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</si>
  <si>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</si>
  <si>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</si>
  <si>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</si>
  <si>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</si>
  <si>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</si>
  <si>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</si>
  <si>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</si>
  <si>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</si>
  <si>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</si>
  <si>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</si>
  <si>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</si>
  <si>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</si>
  <si>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</si>
  <si>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</si>
  <si>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</si>
  <si>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</si>
  <si>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</si>
  <si>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</si>
  <si>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</si>
  <si>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</si>
  <si>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</si>
  <si>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</si>
  <si>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</si>
  <si>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</si>
  <si>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</si>
  <si>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</si>
  <si>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</si>
  <si>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</si>
  <si>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</si>
  <si>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</si>
  <si>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</si>
  <si>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</si>
  <si>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</si>
  <si>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</si>
  <si>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</si>
  <si>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</si>
  <si>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</si>
  <si>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</si>
  <si>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</si>
  <si>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</si>
  <si>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</si>
  <si>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</si>
  <si>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</si>
  <si>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</si>
  <si>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</si>
  <si>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</si>
  <si>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</si>
  <si>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</si>
  <si>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</si>
  <si>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</si>
  <si>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</si>
  <si>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</si>
  <si>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</si>
  <si>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</si>
  <si>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</si>
  <si>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</si>
  <si>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</si>
  <si>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</si>
  <si>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</si>
  <si>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</si>
  <si>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</si>
  <si>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</si>
  <si>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</si>
  <si>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</si>
  <si>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</si>
  <si>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</si>
  <si>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</si>
  <si>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</si>
  <si>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</si>
  <si>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</si>
  <si>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</si>
  <si>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</si>
  <si>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</si>
  <si>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</si>
  <si>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</si>
  <si>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</si>
  <si>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</si>
  <si>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</si>
  <si>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</si>
  <si>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</si>
  <si>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</si>
  <si>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</si>
  <si>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</si>
  <si>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</si>
  <si>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</si>
  <si>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</si>
  <si>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</si>
  <si>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</si>
  <si>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</si>
  <si>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</si>
  <si>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</si>
  <si>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</si>
  <si>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</si>
  <si>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</si>
  <si>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</si>
  <si>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</si>
  <si>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</si>
  <si>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</si>
  <si>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</si>
  <si>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</si>
  <si>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</si>
  <si>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</si>
  <si>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</si>
  <si>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</si>
  <si>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</si>
  <si>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</si>
  <si>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</si>
  <si>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</si>
  <si>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</si>
  <si>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</si>
  <si>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</si>
  <si>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</si>
  <si>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</si>
  <si>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</si>
  <si>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</si>
  <si>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</si>
  <si>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</si>
  <si>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</si>
  <si>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</si>
  <si>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</si>
  <si>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</si>
  <si>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</si>
  <si>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</si>
  <si>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</si>
  <si>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</si>
  <si>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</si>
  <si>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</si>
  <si>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</si>
  <si>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</si>
  <si>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</si>
  <si>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</si>
  <si>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</si>
  <si>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</si>
  <si>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</si>
  <si>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</si>
  <si>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</si>
  <si>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</si>
  <si>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</si>
  <si>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</si>
  <si>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</si>
  <si>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</si>
  <si>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</si>
  <si>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</si>
  <si>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</si>
  <si>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</si>
  <si>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</si>
  <si>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</si>
  <si>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</si>
  <si>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</si>
  <si>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</si>
  <si>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</si>
  <si>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</si>
  <si>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</si>
  <si>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</si>
  <si>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</si>
  <si>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</si>
  <si>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</si>
  <si>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</si>
  <si>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</si>
  <si>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</si>
  <si>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</si>
  <si>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</si>
  <si>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</si>
  <si>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</si>
  <si>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</si>
  <si>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</si>
  <si>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</si>
  <si>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</si>
  <si>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</si>
  <si>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</si>
  <si>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</si>
  <si>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</si>
  <si>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</si>
  <si>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</si>
  <si>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</si>
  <si>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</si>
  <si>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</si>
  <si>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</si>
  <si>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</si>
  <si>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</si>
  <si>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</si>
  <si>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</si>
  <si>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</si>
  <si>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</si>
  <si>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</si>
  <si>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</si>
  <si>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</si>
  <si>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</si>
  <si>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</si>
  <si>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</si>
  <si>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</si>
  <si>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</si>
  <si>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</si>
  <si>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</si>
  <si>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</si>
  <si>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</si>
  <si>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</si>
  <si>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</si>
  <si>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</si>
  <si>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</si>
  <si>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</si>
  <si>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</si>
  <si>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</si>
  <si>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</si>
  <si>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</si>
  <si>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</si>
  <si>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</si>
  <si>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</si>
  <si>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</si>
  <si>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</si>
  <si>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</si>
  <si>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</si>
  <si>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</si>
  <si>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</si>
  <si>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</si>
  <si>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</si>
  <si>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</si>
  <si>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</si>
  <si>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</si>
  <si>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</si>
  <si>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</si>
  <si>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</si>
  <si>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</si>
  <si>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</si>
  <si>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</si>
  <si>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</si>
  <si>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</si>
  <si>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</si>
  <si>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</si>
  <si>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</si>
  <si>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</si>
  <si>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</si>
  <si>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</si>
  <si>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</si>
  <si>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</si>
  <si>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</si>
  <si>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</si>
  <si>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</si>
  <si>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</si>
  <si>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</si>
  <si>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</si>
  <si>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</si>
  <si>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</si>
  <si>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</si>
  <si>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</si>
  <si>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</si>
  <si>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</si>
  <si>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</si>
  <si>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</si>
  <si>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</si>
  <si>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</si>
  <si>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</si>
  <si>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</si>
  <si>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</si>
  <si>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</si>
  <si>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</si>
  <si>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</si>
  <si>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</si>
  <si>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</si>
  <si>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</si>
  <si>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</si>
  <si>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</si>
  <si>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</si>
  <si>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</si>
  <si>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</si>
  <si>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</si>
  <si>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</si>
  <si>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</si>
  <si>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</si>
  <si>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</si>
  <si>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</si>
  <si>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</si>
  <si>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</si>
  <si>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</si>
  <si>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</si>
  <si>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</si>
  <si>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</si>
  <si>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</si>
  <si>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</si>
  <si>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</si>
  <si>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</si>
  <si>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</si>
  <si>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</si>
  <si>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</si>
  <si>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</si>
  <si>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</si>
  <si>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</si>
  <si>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</si>
  <si>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</si>
  <si>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</si>
  <si>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</si>
  <si>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</si>
  <si>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</si>
  <si>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</si>
  <si>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</si>
  <si>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</si>
  <si>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</si>
  <si>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</si>
  <si>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</si>
  <si>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</si>
  <si>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</si>
  <si>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</si>
  <si>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</si>
  <si>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</si>
  <si>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</si>
  <si>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</si>
  <si>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</si>
  <si>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</si>
  <si>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</si>
  <si>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</si>
  <si>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</si>
  <si>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</si>
  <si>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</si>
  <si>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</si>
  <si>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</si>
  <si>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</si>
  <si>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</si>
  <si>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</si>
  <si>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</si>
  <si>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</si>
  <si>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</si>
  <si>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</si>
  <si>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</si>
  <si>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</si>
  <si>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</si>
  <si>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</si>
  <si>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</si>
  <si>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</si>
  <si>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</si>
  <si>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</si>
  <si>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</si>
  <si>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</si>
  <si>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</si>
  <si>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</si>
  <si>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</si>
  <si>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</si>
  <si>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</si>
  <si>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</si>
  <si>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</si>
  <si>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</si>
  <si>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</si>
  <si>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</si>
  <si>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</si>
  <si>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</si>
  <si>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</si>
  <si>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</si>
  <si>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</si>
  <si>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</si>
  <si>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</si>
  <si>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</si>
  <si>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</si>
  <si>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</si>
  <si>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</si>
  <si>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</si>
  <si>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</si>
  <si>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</si>
  <si>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</si>
  <si>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</si>
  <si>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</si>
  <si>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</si>
  <si>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</si>
  <si>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</si>
  <si>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</si>
  <si>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</si>
  <si>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</si>
  <si>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</si>
  <si>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</si>
  <si>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</si>
  <si>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</si>
  <si>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</si>
  <si>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</si>
  <si>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</si>
  <si>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</si>
  <si>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</si>
  <si>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</si>
  <si>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</si>
  <si>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</si>
  <si>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</si>
  <si>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</si>
  <si>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</si>
  <si>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</si>
  <si>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</si>
  <si>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</si>
  <si>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</si>
  <si>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</si>
  <si>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</si>
  <si>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</si>
  <si>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</si>
  <si>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</si>
  <si>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</si>
  <si>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</si>
  <si>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</si>
  <si>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</si>
  <si>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</si>
  <si>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</si>
  <si>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</si>
  <si>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</si>
  <si>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</si>
  <si>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</si>
  <si>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</si>
  <si>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</si>
  <si>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</si>
  <si>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</si>
  <si>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</si>
  <si>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</si>
  <si>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</si>
  <si>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</si>
  <si>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</si>
  <si>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</si>
  <si>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</si>
  <si>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</si>
  <si>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</si>
  <si>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</si>
  <si>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</si>
  <si>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</si>
  <si>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</si>
  <si>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</si>
  <si>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</si>
  <si>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</si>
  <si>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</si>
  <si>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</si>
  <si>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</si>
  <si>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</si>
  <si>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</si>
  <si>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</si>
  <si>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</si>
  <si>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</si>
  <si>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</si>
  <si>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</si>
  <si>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</si>
  <si>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</si>
  <si>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</si>
  <si>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</si>
  <si>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</si>
  <si>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</si>
  <si>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</si>
  <si>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</si>
  <si>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</si>
  <si>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</si>
  <si>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</si>
  <si>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</si>
  <si>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</si>
  <si>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</si>
  <si>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</si>
  <si>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</si>
  <si>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</si>
  <si>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</si>
  <si>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</si>
  <si>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</si>
  <si>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</si>
  <si>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</si>
  <si>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</si>
  <si>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</si>
  <si>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</si>
  <si>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</si>
  <si>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</si>
  <si>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</si>
  <si>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</si>
  <si>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</si>
  <si>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</si>
  <si>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</si>
  <si>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</si>
  <si>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</si>
  <si>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</si>
  <si>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</si>
  <si>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</si>
  <si>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</si>
  <si>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</si>
  <si>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</si>
  <si>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</si>
  <si>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</si>
  <si>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</si>
  <si>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</si>
  <si>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</si>
  <si>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</si>
  <si>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</si>
  <si>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</si>
  <si>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</si>
  <si>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</si>
  <si>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</si>
  <si>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</si>
  <si>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</si>
  <si>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</si>
  <si>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</si>
  <si>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</si>
  <si>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</si>
  <si>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</si>
  <si>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</si>
  <si>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</si>
  <si>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</si>
  <si>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</si>
  <si>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</si>
  <si>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</si>
  <si>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</si>
  <si>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</si>
  <si>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</si>
  <si>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</si>
  <si>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</si>
  <si>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</si>
  <si>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</si>
  <si>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</si>
  <si>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</si>
  <si>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</si>
  <si>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</si>
  <si>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</si>
  <si>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</si>
  <si>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</si>
  <si>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</si>
  <si>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</si>
  <si>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</si>
  <si>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</si>
  <si>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</si>
  <si>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</si>
  <si>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</si>
  <si>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</si>
  <si>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</si>
  <si>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</si>
  <si>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</si>
  <si>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</si>
  <si>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</si>
  <si>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</si>
  <si>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</si>
  <si>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</si>
  <si>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</si>
  <si>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</si>
  <si>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</si>
  <si>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</si>
  <si>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</si>
  <si>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</si>
  <si>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</si>
  <si>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</si>
  <si>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</si>
  <si>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</si>
  <si>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</si>
  <si>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</si>
  <si>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</si>
  <si>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</si>
  <si>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</si>
  <si>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</si>
  <si>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</si>
  <si>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</si>
  <si>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</si>
  <si>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</si>
  <si>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</si>
  <si>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</si>
  <si>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</si>
  <si>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</si>
  <si>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</si>
  <si>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</si>
  <si>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</si>
  <si>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</si>
  <si>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</si>
  <si>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</si>
  <si>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</si>
  <si>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</si>
  <si>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</si>
  <si>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</si>
  <si>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</si>
  <si>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</si>
  <si>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</si>
  <si>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</si>
  <si>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</si>
  <si>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</si>
  <si>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</si>
  <si>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</si>
  <si>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</si>
  <si>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</si>
  <si>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</si>
  <si>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</si>
  <si>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</si>
  <si>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</si>
  <si>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</si>
  <si>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</si>
  <si>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</si>
  <si>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</si>
  <si>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</si>
  <si>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</si>
  <si>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</si>
  <si>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</si>
  <si>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</si>
  <si>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</si>
  <si>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</si>
  <si>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</si>
  <si>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</si>
  <si>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</si>
  <si>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</si>
  <si>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</si>
  <si>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</si>
  <si>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</si>
  <si>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</si>
  <si>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</si>
  <si>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</si>
  <si>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</si>
  <si>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</si>
  <si>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</si>
  <si>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</si>
  <si>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</si>
  <si>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</si>
  <si>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</si>
  <si>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</si>
  <si>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</si>
  <si>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</si>
  <si>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</si>
  <si>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</si>
  <si>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</si>
  <si>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</si>
  <si>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</si>
  <si>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</si>
  <si>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</si>
  <si>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</si>
  <si>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</si>
  <si>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</si>
  <si>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</si>
  <si>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</si>
  <si>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</si>
  <si>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</si>
  <si>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</si>
  <si>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</si>
  <si>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</si>
  <si>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</si>
  <si>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</si>
  <si>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</si>
  <si>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</si>
  <si>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</si>
  <si>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</si>
  <si>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</si>
  <si>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</si>
  <si>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</si>
  <si>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</si>
  <si>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</si>
  <si>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</si>
  <si>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</si>
  <si>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</si>
  <si>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</si>
  <si>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</si>
  <si>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</si>
  <si>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</si>
  <si>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</si>
  <si>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</si>
  <si>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</si>
  <si>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</si>
  <si>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</si>
  <si>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</si>
  <si>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</si>
  <si>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</si>
  <si>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</si>
  <si>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</si>
  <si>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</si>
  <si>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</si>
  <si>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</si>
  <si>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</si>
  <si>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</si>
  <si>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</si>
  <si>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</si>
  <si>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</si>
  <si>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</si>
  <si>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</si>
  <si>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</si>
  <si>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</si>
  <si>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</si>
  <si>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</si>
  <si>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</si>
  <si>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</si>
  <si>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</si>
  <si>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</si>
  <si>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</si>
  <si>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</si>
  <si>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</si>
  <si>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</si>
  <si>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</si>
  <si>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</si>
  <si>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</si>
  <si>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</si>
  <si>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</si>
  <si>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</si>
  <si>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</si>
  <si>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</si>
  <si>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</si>
  <si>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</si>
  <si>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</si>
  <si>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</si>
  <si>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</si>
  <si>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</si>
  <si>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</si>
  <si>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</si>
  <si>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</si>
  <si>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</si>
  <si>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</si>
  <si>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</si>
  <si>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</si>
  <si>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</si>
  <si>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</si>
  <si>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</si>
  <si>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</si>
  <si>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</si>
  <si>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</si>
  <si>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</si>
  <si>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</si>
  <si>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</si>
  <si>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</si>
  <si>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</si>
  <si>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</si>
  <si>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</si>
  <si>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</si>
  <si>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</si>
  <si>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</si>
  <si>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</si>
  <si>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</si>
  <si>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</si>
  <si>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</si>
  <si>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</si>
  <si>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</si>
  <si>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</si>
  <si>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</si>
  <si>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</si>
  <si>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</si>
  <si>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</si>
  <si>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</si>
  <si>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</si>
  <si>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</si>
  <si>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</si>
  <si>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</si>
  <si>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</si>
  <si>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</si>
  <si>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</si>
  <si>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</si>
  <si>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</si>
  <si>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</si>
  <si>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</si>
  <si>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</si>
  <si>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</si>
  <si>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</si>
  <si>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</si>
  <si>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</si>
  <si>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</si>
  <si>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</si>
  <si>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</si>
  <si>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</si>
  <si>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</si>
  <si>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</si>
  <si>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</si>
  <si>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</si>
  <si>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</si>
  <si>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</si>
  <si>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</si>
  <si>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</si>
  <si>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</si>
  <si>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</si>
  <si>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</si>
  <si>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</si>
  <si>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</si>
  <si>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</si>
  <si>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</si>
  <si>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</si>
  <si>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</si>
  <si>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</si>
  <si>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</si>
  <si>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</si>
  <si>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</si>
  <si>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</si>
  <si>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</si>
  <si>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</si>
  <si>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</si>
  <si>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</si>
  <si>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</si>
  <si>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</si>
  <si>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</si>
  <si>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</si>
  <si>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</si>
  <si>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</si>
  <si>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</si>
  <si>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</si>
  <si>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</si>
  <si>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</si>
  <si>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</si>
  <si>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</si>
  <si>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</si>
  <si>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</si>
  <si>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</si>
  <si>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</si>
  <si>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</si>
  <si>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</si>
  <si>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</si>
  <si>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</si>
  <si>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</si>
  <si>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</si>
  <si>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</si>
  <si>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</si>
  <si>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</si>
  <si>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</si>
  <si>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</si>
  <si>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</si>
  <si>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</si>
  <si>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</si>
  <si>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</si>
  <si>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</si>
  <si>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</si>
  <si>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</si>
  <si>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</si>
  <si>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</si>
  <si>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</si>
  <si>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</si>
  <si>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</si>
  <si>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</si>
  <si>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</si>
  <si>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</si>
  <si>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</si>
  <si>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</si>
  <si>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</si>
  <si>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</si>
  <si>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</si>
  <si>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</si>
  <si>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</si>
  <si>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</si>
  <si>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</si>
  <si>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</si>
  <si>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</si>
  <si>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</si>
  <si>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</si>
  <si>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</si>
  <si>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</si>
  <si>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</si>
  <si>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</si>
  <si>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</si>
  <si>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</si>
  <si>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</si>
  <si>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</si>
  <si>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</si>
  <si>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</si>
  <si>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</si>
  <si>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</si>
  <si>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</si>
  <si>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</si>
  <si>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</si>
  <si>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</si>
  <si>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</si>
  <si>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</si>
  <si>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</si>
  <si>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</si>
  <si>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</si>
  <si>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</si>
  <si>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</si>
  <si>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</si>
  <si>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</si>
  <si>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</si>
  <si>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</si>
  <si>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</si>
  <si>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</si>
  <si>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</si>
  <si>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</si>
  <si>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</si>
  <si>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</si>
  <si>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</si>
  <si>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</si>
  <si>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</si>
  <si>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</si>
  <si>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</si>
  <si>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</si>
  <si>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</si>
  <si>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</si>
  <si>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</si>
  <si>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</si>
  <si>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</si>
  <si>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</si>
  <si>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</si>
  <si>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</si>
  <si>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</si>
  <si>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</si>
  <si>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</si>
  <si>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</si>
  <si>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</si>
  <si>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</si>
  <si>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</si>
  <si>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</si>
  <si>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</si>
  <si>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</si>
  <si>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</si>
  <si>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</si>
  <si>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</si>
  <si>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</si>
  <si>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</si>
  <si>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</si>
  <si>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</si>
  <si>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</si>
  <si>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</si>
  <si>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</si>
  <si>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</si>
  <si>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</si>
  <si>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</si>
  <si>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</si>
  <si>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</si>
  <si>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</si>
  <si>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</si>
  <si>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</si>
  <si>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</si>
  <si>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</si>
  <si>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</si>
  <si>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</si>
  <si>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</si>
  <si>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</si>
  <si>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</si>
  <si>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</si>
  <si>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</si>
  <si>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</si>
  <si>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</si>
  <si>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</si>
  <si>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</si>
  <si>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</si>
  <si>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</si>
  <si>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</si>
  <si>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</si>
  <si>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</si>
  <si>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</si>
  <si>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</si>
  <si>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</si>
  <si>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</si>
  <si>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</si>
  <si>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</si>
  <si>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</si>
  <si>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</si>
  <si>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</si>
  <si>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</si>
  <si>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</si>
  <si>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</si>
  <si>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</si>
  <si>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</si>
  <si>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</si>
  <si>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</si>
  <si>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</si>
  <si>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</si>
  <si>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</si>
  <si>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</si>
  <si>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</si>
  <si>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</si>
  <si>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</si>
  <si>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</si>
  <si>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</si>
  <si>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</si>
  <si>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</si>
  <si>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</si>
  <si>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</si>
  <si>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</si>
  <si>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</si>
  <si>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</si>
  <si>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</si>
  <si>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</si>
  <si>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</si>
  <si>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</si>
  <si>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</si>
  <si>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</si>
  <si>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</si>
  <si>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</si>
  <si>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</si>
  <si>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</si>
  <si>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</si>
  <si>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</si>
  <si>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</si>
  <si>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</si>
  <si>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</si>
  <si>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</si>
  <si>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</si>
  <si>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</si>
  <si>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</si>
  <si>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</si>
  <si>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</si>
  <si>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</si>
  <si>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</si>
  <si>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</si>
  <si>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</si>
  <si>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</si>
  <si>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</si>
  <si>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</si>
  <si>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</si>
  <si>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</si>
  <si>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</si>
  <si>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</si>
  <si>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</si>
  <si>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</si>
  <si>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</si>
  <si>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</si>
  <si>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</si>
  <si>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</si>
  <si>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</si>
  <si>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</si>
  <si>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</si>
  <si>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</si>
  <si>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</si>
  <si>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</si>
  <si>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</si>
  <si>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</si>
  <si>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</si>
  <si>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</si>
  <si>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</si>
  <si>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</si>
  <si>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</si>
  <si>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</si>
  <si>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</si>
  <si>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</si>
  <si>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</si>
  <si>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</si>
  <si>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</si>
  <si>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</si>
  <si>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</si>
  <si>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</si>
  <si>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</si>
  <si>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</si>
  <si>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</si>
  <si>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</si>
  <si>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</si>
  <si>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</si>
  <si>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</si>
  <si>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</si>
  <si>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</si>
  <si>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</si>
  <si>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</si>
  <si>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</si>
  <si>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</si>
  <si>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</si>
  <si>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</si>
  <si>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</si>
  <si>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</si>
  <si>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</si>
  <si>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</si>
  <si>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</si>
  <si>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</si>
  <si>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</si>
  <si>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</si>
  <si>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</si>
  <si>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</si>
  <si>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</si>
  <si>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</si>
  <si>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</si>
  <si>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</si>
  <si>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</si>
  <si>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</si>
  <si>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</si>
  <si>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</si>
  <si>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</si>
  <si>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</si>
  <si>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</si>
  <si>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</si>
  <si>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</si>
  <si>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</si>
  <si>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</si>
  <si>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</si>
  <si>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</si>
  <si>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</si>
  <si>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</si>
  <si>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</si>
  <si>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</si>
  <si>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</si>
  <si>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</si>
  <si>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</si>
  <si>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</si>
  <si>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</si>
  <si>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</si>
  <si>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</si>
  <si>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</si>
  <si>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</si>
  <si>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</si>
  <si>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</si>
  <si>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</si>
  <si>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</si>
  <si>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</si>
  <si>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</si>
  <si>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</si>
  <si>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</si>
  <si>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</si>
  <si>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</si>
  <si>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</si>
  <si>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</si>
  <si>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</si>
  <si>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</si>
  <si>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</si>
  <si>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</si>
  <si>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</si>
  <si>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</si>
  <si>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</si>
  <si>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</si>
  <si>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</si>
  <si>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</si>
  <si>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</si>
  <si>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</si>
  <si>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</si>
  <si>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</si>
  <si>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</si>
  <si>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</si>
  <si>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</si>
  <si>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</si>
  <si>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</si>
  <si>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</si>
  <si>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</si>
  <si>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</si>
  <si>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</si>
  <si>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</si>
  <si>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</si>
  <si>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</si>
  <si>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</si>
  <si>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</si>
  <si>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</si>
  <si>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</si>
  <si>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</si>
  <si>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</si>
  <si>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</si>
  <si>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</si>
  <si>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</si>
  <si>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</si>
  <si>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</si>
  <si>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</si>
  <si>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</si>
  <si>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</si>
  <si>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</si>
  <si>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</si>
  <si>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</si>
  <si>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</si>
  <si>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</si>
  <si>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</si>
  <si>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</si>
  <si>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</si>
  <si>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</si>
  <si>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</si>
  <si>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</si>
  <si>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</si>
  <si>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</si>
  <si>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</si>
  <si>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</si>
  <si>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</si>
  <si>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</si>
  <si>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</si>
  <si>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</si>
  <si>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</si>
  <si>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</si>
  <si>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</si>
  <si>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</si>
  <si>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</si>
  <si>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</si>
  <si>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</si>
  <si>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</si>
  <si>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</si>
  <si>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</si>
  <si>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</si>
  <si>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</si>
  <si>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</si>
  <si>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</si>
  <si>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</si>
  <si>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</si>
  <si>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</si>
  <si>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</si>
  <si>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</si>
  <si>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</si>
  <si>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</si>
  <si>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</si>
  <si>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</si>
  <si>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</si>
  <si>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</si>
  <si>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</si>
  <si>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</si>
  <si>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</si>
  <si>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</si>
  <si>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</si>
  <si>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</si>
  <si>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</si>
  <si>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</si>
  <si>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</si>
  <si>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</si>
  <si>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</si>
  <si>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</si>
  <si>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</si>
  <si>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</si>
  <si>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</si>
  <si>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</si>
  <si>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</si>
  <si>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</si>
  <si>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</si>
  <si>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</si>
  <si>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</si>
  <si>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</si>
  <si>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</si>
  <si>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</si>
  <si>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</si>
  <si>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</si>
  <si>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</si>
  <si>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</si>
  <si>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</si>
  <si>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</si>
  <si>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</si>
  <si>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</si>
  <si>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</si>
  <si>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</si>
  <si>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</si>
  <si>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</si>
  <si>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</si>
  <si>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</si>
  <si>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</si>
  <si>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</si>
  <si>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</si>
  <si>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</si>
  <si>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</si>
  <si>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</si>
  <si>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</si>
  <si>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</si>
  <si>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</si>
  <si>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</si>
  <si>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</si>
  <si>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</si>
  <si>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</si>
  <si>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</si>
  <si>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</si>
  <si>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</si>
  <si>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</si>
  <si>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</si>
  <si>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</si>
  <si>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</si>
  <si>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</si>
  <si>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</si>
  <si>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</si>
  <si>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</si>
  <si>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</si>
  <si>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</si>
  <si>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</si>
  <si>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</si>
  <si>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</si>
  <si>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</si>
  <si>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</si>
  <si>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</si>
  <si>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</si>
  <si>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</si>
  <si>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</si>
  <si>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</si>
  <si>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</si>
  <si>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</si>
  <si>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</si>
  <si>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</si>
  <si>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</si>
  <si>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</si>
  <si>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</si>
  <si>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</si>
  <si>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</si>
  <si>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</si>
  <si>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</si>
  <si>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</si>
  <si>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</si>
  <si>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</si>
  <si>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</si>
  <si>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</si>
  <si>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</si>
  <si>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</si>
  <si>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</si>
  <si>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</si>
  <si>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</si>
  <si>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</si>
  <si>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</si>
  <si>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</si>
  <si>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</si>
  <si>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</si>
  <si>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</si>
  <si>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</si>
  <si>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</si>
  <si>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</si>
  <si>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</si>
  <si>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</si>
  <si>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</si>
  <si>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</si>
  <si>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</si>
  <si>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</si>
  <si>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</si>
  <si>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</si>
  <si>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</si>
  <si>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</si>
  <si>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</si>
  <si>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</si>
  <si>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</si>
  <si>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</si>
  <si>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</si>
  <si>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</si>
  <si>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</si>
  <si>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</si>
  <si>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</si>
  <si>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</si>
  <si>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</si>
  <si>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</si>
  <si>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</si>
  <si>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</si>
  <si>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</si>
  <si>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</si>
  <si>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</si>
  <si>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</si>
  <si>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</si>
  <si>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</si>
  <si>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</si>
  <si>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</si>
  <si>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</si>
  <si>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</si>
  <si>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</si>
  <si>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</si>
  <si>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</si>
  <si>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</si>
  <si>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</si>
  <si>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</si>
  <si>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</si>
  <si>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</si>
  <si>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</si>
  <si>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</si>
  <si>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</si>
  <si>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</si>
  <si>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</si>
  <si>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</si>
  <si>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</si>
  <si>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</si>
  <si>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</si>
  <si>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</si>
  <si>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</si>
  <si>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</si>
  <si>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</si>
  <si>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</si>
  <si>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</si>
  <si>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</si>
  <si>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</si>
  <si>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</si>
  <si>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</si>
  <si>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</si>
  <si>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</si>
  <si>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</si>
  <si>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</si>
  <si>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</si>
  <si>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</si>
  <si>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</si>
  <si>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</si>
  <si>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</si>
  <si>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</si>
  <si>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</si>
  <si>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</si>
  <si>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</si>
  <si>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</si>
  <si>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</si>
  <si>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</si>
  <si>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</si>
  <si>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</si>
  <si>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</si>
  <si>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</si>
  <si>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</si>
  <si>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</si>
  <si>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</si>
  <si>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</si>
  <si>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</si>
  <si>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</si>
  <si>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</si>
  <si>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</si>
  <si>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</si>
  <si>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</si>
  <si>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</si>
  <si>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</si>
  <si>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</si>
  <si>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</si>
  <si>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</si>
  <si>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</si>
  <si>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</si>
  <si>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</si>
  <si>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</si>
  <si>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</si>
  <si>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</si>
  <si>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</si>
  <si>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</si>
  <si>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</si>
  <si>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</si>
  <si>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</si>
  <si>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</si>
  <si>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</si>
  <si>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</si>
  <si>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</si>
  <si>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</si>
  <si>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</si>
  <si>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</si>
  <si>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</si>
  <si>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</si>
  <si>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</si>
  <si>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</si>
  <si>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</si>
  <si>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</si>
  <si>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</si>
  <si>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</si>
  <si>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</si>
  <si>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</si>
  <si>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</si>
  <si>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</si>
  <si>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</si>
  <si>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</si>
  <si>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</si>
  <si>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</si>
  <si>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</si>
  <si>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</si>
  <si>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</si>
  <si>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</si>
  <si>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</si>
  <si>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</si>
  <si>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</si>
  <si>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</si>
  <si>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</si>
  <si>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</si>
  <si>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</si>
  <si>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</si>
  <si>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</si>
  <si>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</si>
  <si>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</si>
  <si>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</si>
  <si>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</si>
  <si>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</si>
  <si>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</si>
  <si>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</si>
  <si>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</si>
  <si>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</si>
  <si>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</si>
  <si>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</si>
  <si>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</si>
  <si>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</si>
  <si>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</si>
  <si>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</si>
  <si>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</si>
  <si>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</si>
  <si>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</si>
  <si>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</si>
  <si>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</si>
  <si>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</si>
  <si>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</si>
  <si>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</si>
  <si>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</si>
  <si>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</si>
  <si>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</si>
  <si>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</si>
  <si>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</si>
  <si>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</si>
  <si>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</si>
  <si>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</si>
  <si>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</si>
  <si>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</si>
  <si>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</si>
  <si>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</si>
  <si>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</si>
  <si>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</si>
  <si>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</si>
  <si>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</si>
  <si>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</si>
  <si>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</si>
  <si>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</si>
  <si>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</si>
  <si>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</si>
  <si>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</si>
  <si>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</si>
  <si>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</si>
  <si>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</si>
  <si>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</si>
  <si>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</si>
  <si>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</si>
  <si>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</si>
  <si>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</si>
  <si>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</si>
  <si>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</si>
  <si>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</si>
  <si>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</si>
  <si>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</si>
  <si>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</si>
  <si>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</si>
  <si>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</si>
  <si>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</si>
  <si>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</si>
  <si>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</si>
  <si>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</si>
  <si>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</si>
  <si>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</si>
  <si>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</si>
  <si>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</si>
  <si>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</si>
  <si>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</si>
  <si>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</si>
  <si>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</si>
  <si>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</si>
  <si>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</si>
  <si>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</si>
  <si>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</si>
  <si>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</si>
  <si>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</si>
  <si>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</si>
  <si>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</si>
  <si>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</si>
  <si>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</si>
  <si>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</si>
  <si>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</si>
  <si>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</si>
  <si>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</si>
  <si>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</si>
  <si>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</si>
  <si>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</si>
  <si>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</si>
  <si>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</si>
  <si>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</si>
  <si>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</si>
  <si>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</si>
  <si>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</si>
  <si>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</si>
  <si>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</si>
  <si>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</si>
  <si>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</si>
  <si>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</si>
  <si>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</si>
  <si>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</si>
  <si>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</si>
  <si>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</si>
  <si>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</si>
  <si>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</si>
  <si>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</si>
  <si>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</si>
  <si>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</si>
  <si>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</si>
  <si>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</si>
  <si>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</si>
  <si>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</si>
  <si>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</si>
  <si>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</si>
  <si>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</si>
  <si>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</si>
  <si>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</si>
  <si>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</si>
  <si>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</si>
  <si>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</si>
  <si>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</si>
  <si>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</si>
  <si>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</si>
  <si>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</si>
  <si>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</si>
  <si>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</si>
  <si>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</si>
  <si>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</si>
  <si>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</si>
  <si>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</si>
  <si>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</si>
  <si>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</si>
  <si>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</si>
  <si>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</si>
  <si>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</si>
  <si>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</si>
  <si>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</si>
  <si>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</si>
  <si>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</si>
  <si>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</si>
  <si>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</si>
  <si>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</si>
  <si>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</si>
  <si>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</si>
  <si>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</si>
  <si>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</si>
  <si>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</si>
  <si>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</si>
  <si>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</si>
  <si>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</si>
  <si>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</si>
  <si>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</si>
  <si>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</si>
  <si>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</si>
  <si>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</si>
  <si>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</si>
  <si>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</si>
  <si>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</si>
  <si>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</si>
  <si>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</si>
  <si>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</si>
  <si>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</si>
  <si>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</si>
  <si>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</si>
  <si>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</si>
  <si>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</si>
  <si>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</si>
  <si>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</si>
  <si>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</si>
  <si>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</si>
  <si>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</si>
  <si>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</si>
  <si>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</si>
  <si>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</si>
  <si>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</si>
  <si>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</si>
  <si>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</si>
  <si>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</si>
  <si>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</si>
  <si>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</si>
  <si>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</si>
  <si>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</si>
  <si>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</si>
  <si>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</si>
  <si>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</si>
  <si>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</si>
  <si>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</si>
  <si>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</si>
  <si>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</si>
  <si>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</si>
  <si>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</si>
  <si>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</si>
  <si>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</si>
  <si>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</si>
  <si>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</si>
  <si>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</si>
  <si>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</si>
  <si>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</si>
  <si>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</si>
  <si>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</si>
  <si>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</si>
  <si>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</si>
  <si>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</si>
  <si>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</si>
  <si>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</si>
  <si>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</si>
  <si>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</si>
  <si>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</si>
  <si>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</si>
  <si>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</si>
  <si>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</si>
  <si>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</si>
  <si>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</si>
  <si>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</si>
  <si>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</si>
  <si>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</si>
  <si>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</si>
  <si>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</si>
  <si>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</si>
  <si>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</si>
  <si>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</si>
  <si>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</si>
  <si>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</si>
  <si>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</si>
  <si>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</si>
  <si>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</si>
  <si>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</si>
  <si>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</si>
  <si>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</si>
  <si>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</si>
  <si>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</si>
  <si>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</si>
  <si>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</si>
  <si>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</si>
  <si>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</si>
  <si>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</si>
  <si>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</si>
  <si>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</si>
  <si>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</si>
  <si>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</si>
  <si>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</si>
  <si>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</si>
  <si>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</si>
  <si>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</si>
  <si>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</si>
  <si>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</si>
  <si>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</si>
  <si>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</si>
  <si>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</si>
  <si>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</si>
  <si>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</si>
  <si>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</si>
  <si>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</si>
  <si>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</si>
  <si>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</si>
  <si>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</si>
  <si>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</si>
  <si>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</si>
  <si>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</si>
  <si>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</si>
  <si>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</si>
  <si>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</si>
  <si>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</si>
  <si>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</si>
  <si>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</si>
  <si>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</si>
  <si>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</si>
  <si>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</si>
  <si>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</si>
  <si>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</si>
  <si>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</si>
  <si>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</si>
  <si>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</si>
  <si>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</si>
  <si>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</si>
  <si>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</si>
  <si>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</si>
  <si>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</si>
  <si>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</si>
  <si>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</si>
  <si>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</si>
  <si>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</si>
  <si>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</si>
  <si>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</si>
  <si>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</si>
  <si>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</si>
  <si>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</si>
  <si>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</si>
  <si>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</si>
  <si>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</si>
  <si>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</si>
  <si>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</si>
  <si>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</si>
  <si>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</si>
  <si>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</si>
  <si>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</si>
  <si>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</si>
  <si>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</si>
  <si>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</si>
  <si>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</si>
  <si>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</si>
  <si>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</si>
  <si>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</si>
  <si>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</si>
  <si>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</si>
  <si>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</si>
  <si>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</si>
  <si>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</si>
  <si>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</si>
  <si>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</si>
  <si>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</si>
  <si>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</si>
  <si>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</si>
  <si>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</si>
  <si>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</si>
  <si>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</si>
  <si>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</si>
  <si>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</si>
  <si>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</si>
  <si>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</si>
  <si>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</si>
  <si>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</si>
  <si>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</si>
  <si>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</si>
  <si>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</si>
  <si>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</si>
  <si>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</si>
  <si>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</si>
  <si>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</si>
  <si>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</si>
  <si>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</si>
  <si>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</si>
  <si>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</si>
  <si>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</si>
  <si>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</si>
  <si>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</si>
  <si>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</si>
  <si>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</si>
  <si>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</si>
  <si>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</si>
  <si>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</si>
  <si>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</si>
  <si>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</si>
  <si>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</si>
  <si>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</si>
  <si>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</si>
  <si>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</si>
  <si>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</si>
  <si>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</si>
  <si>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</si>
  <si>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</si>
  <si>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</si>
  <si>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</si>
  <si>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</si>
  <si>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</si>
  <si>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</si>
  <si>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</si>
  <si>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</si>
  <si>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</si>
  <si>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</si>
  <si>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</si>
  <si>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</si>
  <si>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</si>
  <si>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</si>
  <si>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</si>
  <si>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</si>
  <si>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</si>
  <si>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</si>
  <si>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</si>
  <si>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</si>
  <si>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</si>
  <si>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</si>
  <si>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</si>
  <si>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</si>
  <si>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</si>
  <si>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</si>
  <si>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</si>
  <si>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</si>
  <si>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</si>
  <si>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</si>
  <si>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</si>
  <si>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</si>
  <si>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</si>
  <si>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</si>
  <si>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</si>
  <si>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</si>
  <si>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</si>
  <si>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</si>
  <si>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</si>
  <si>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</si>
  <si>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</si>
  <si>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</si>
  <si>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</si>
  <si>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</si>
  <si>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</si>
  <si>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</si>
  <si>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</si>
  <si>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</si>
  <si>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</si>
  <si>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</si>
  <si>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</si>
  <si>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</si>
  <si>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</si>
  <si>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</si>
  <si>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</si>
  <si>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</si>
  <si>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</si>
  <si>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</si>
  <si>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</si>
  <si>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</si>
  <si>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</si>
  <si>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</si>
  <si>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</si>
  <si>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</si>
  <si>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</si>
  <si>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</si>
  <si>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</si>
  <si>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</si>
  <si>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</si>
  <si>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</si>
  <si>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</si>
  <si>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</si>
  <si>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</si>
  <si>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</si>
  <si>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</si>
  <si>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</si>
  <si>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</si>
  <si>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</si>
  <si>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</si>
  <si>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</si>
  <si>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</si>
  <si>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</si>
  <si>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</si>
  <si>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</si>
  <si>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</si>
  <si>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</si>
  <si>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</si>
  <si>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</si>
  <si>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</si>
  <si>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</si>
  <si>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</si>
  <si>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</si>
  <si>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</si>
  <si>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</si>
  <si>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</si>
  <si>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</si>
  <si>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</si>
  <si>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</si>
  <si>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</si>
  <si>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</si>
  <si>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</si>
  <si>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</si>
  <si>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</si>
  <si>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</si>
  <si>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</si>
  <si>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</si>
  <si>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</si>
  <si>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</si>
  <si>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</si>
  <si>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</si>
  <si>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</si>
  <si>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</si>
  <si>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</si>
  <si>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</si>
  <si>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</si>
  <si>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</si>
  <si>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</si>
  <si>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</si>
  <si>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</si>
  <si>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</si>
  <si>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</si>
  <si>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</si>
  <si>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</si>
  <si>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</si>
  <si>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</si>
  <si>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</si>
  <si>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</si>
  <si>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</si>
  <si>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</si>
  <si>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</si>
  <si>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</si>
  <si>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</si>
  <si>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</si>
  <si>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</si>
  <si>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</si>
  <si>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</si>
  <si>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</si>
  <si>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</si>
  <si>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</si>
  <si>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</si>
  <si>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</si>
  <si>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</si>
  <si>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</si>
  <si>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</si>
  <si>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</si>
  <si>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</si>
  <si>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</si>
  <si>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</si>
  <si>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</si>
  <si>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</si>
  <si>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</si>
  <si>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</si>
  <si>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</si>
  <si>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</si>
  <si>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</si>
  <si>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</si>
  <si>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</si>
  <si>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</si>
  <si>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</si>
  <si>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</si>
  <si>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</si>
  <si>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</si>
  <si>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</si>
  <si>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</si>
  <si>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</si>
  <si>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</si>
  <si>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</si>
  <si>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</si>
  <si>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</si>
  <si>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</si>
  <si>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</si>
  <si>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</si>
  <si>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</si>
  <si>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</si>
  <si>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</si>
  <si>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</si>
  <si>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</si>
  <si>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</si>
  <si>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</si>
  <si>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</si>
  <si>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</si>
  <si>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</si>
  <si>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</si>
  <si>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</si>
  <si>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</si>
  <si>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</si>
  <si>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</si>
  <si>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</si>
  <si>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</si>
  <si>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</si>
  <si>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</si>
  <si>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</si>
  <si>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</si>
  <si>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</si>
  <si>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</si>
  <si>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</si>
  <si>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</si>
  <si>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</si>
  <si>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</si>
  <si>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</si>
  <si>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</si>
  <si>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</si>
  <si>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</si>
  <si>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</si>
  <si>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</si>
  <si>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</si>
  <si>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</si>
  <si>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</si>
  <si>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</si>
  <si>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</si>
  <si>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</si>
  <si>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</si>
  <si>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</si>
  <si>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</si>
  <si>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</si>
  <si>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</si>
  <si>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</si>
  <si>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</si>
  <si>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</si>
  <si>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</si>
  <si>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</si>
  <si>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</si>
  <si>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</si>
  <si>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</si>
  <si>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</si>
  <si>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</si>
  <si>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</si>
  <si>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</si>
  <si>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</si>
  <si>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</si>
  <si>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</si>
  <si>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</si>
  <si>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</si>
  <si>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</si>
  <si>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</si>
  <si>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</si>
  <si>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</si>
  <si>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</si>
  <si>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</si>
  <si>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</si>
  <si>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</si>
  <si>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</si>
  <si>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</si>
  <si>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</si>
  <si>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</si>
  <si>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</si>
  <si>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</si>
  <si>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</si>
  <si>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</si>
  <si>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</si>
  <si>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</si>
  <si>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</si>
  <si>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</si>
  <si>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</si>
  <si>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</si>
  <si>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</si>
  <si>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</si>
  <si>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</si>
  <si>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</si>
  <si>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</si>
  <si>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</si>
  <si>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</si>
  <si>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</si>
  <si>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</si>
  <si>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</si>
  <si>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</si>
  <si>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</si>
  <si>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</si>
  <si>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</si>
  <si>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</si>
  <si>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</si>
  <si>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</si>
  <si>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</si>
  <si>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</si>
  <si>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</si>
  <si>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</si>
  <si>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</si>
  <si>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</si>
  <si>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</si>
  <si>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</si>
  <si>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</si>
  <si>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</si>
  <si>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</si>
  <si>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</si>
  <si>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</si>
  <si>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</si>
  <si>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</si>
  <si>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</si>
  <si>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</si>
  <si>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</si>
  <si>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</si>
  <si>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</si>
  <si>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</si>
  <si>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</si>
  <si>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</si>
  <si>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</si>
  <si>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</si>
  <si>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</si>
  <si>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</si>
  <si>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</si>
  <si>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</si>
  <si>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</si>
  <si>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</si>
  <si>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</si>
  <si>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</si>
  <si>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</si>
  <si>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</si>
  <si>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</si>
  <si>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</si>
  <si>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</si>
  <si>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</si>
  <si>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</si>
  <si>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</si>
  <si>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</si>
  <si>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</si>
  <si>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</si>
  <si>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</si>
  <si>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</si>
  <si>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</si>
  <si>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</si>
  <si>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</si>
  <si>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</si>
  <si>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</si>
  <si>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</si>
  <si>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</si>
  <si>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</si>
  <si>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</si>
  <si>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</si>
  <si>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</si>
  <si>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</si>
  <si>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</si>
  <si>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</si>
  <si>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</si>
  <si>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</si>
  <si>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</si>
  <si>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</si>
  <si>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</si>
  <si>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</si>
  <si>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</si>
  <si>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</si>
  <si>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</si>
  <si>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</si>
  <si>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</si>
  <si>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</si>
  <si>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</si>
  <si>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</si>
  <si>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</si>
  <si>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</si>
  <si>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</si>
  <si>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</si>
  <si>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</si>
  <si>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</si>
  <si>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</si>
  <si>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</si>
  <si>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</si>
  <si>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</si>
  <si>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</si>
  <si>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</si>
  <si>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</si>
  <si>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</si>
  <si>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</si>
  <si>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</si>
  <si>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</si>
  <si>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</si>
  <si>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</si>
  <si>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</si>
  <si>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</si>
  <si>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</si>
  <si>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</si>
  <si>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</si>
  <si>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</si>
  <si>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</si>
  <si>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</si>
  <si>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</si>
  <si>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</si>
  <si>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</si>
  <si>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</si>
  <si>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</si>
  <si>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</si>
  <si>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</si>
  <si>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</si>
  <si>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</si>
  <si>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</si>
  <si>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</si>
  <si>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</si>
  <si>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</si>
  <si>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</si>
  <si>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</si>
  <si>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</si>
  <si>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</si>
  <si>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</si>
  <si>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</si>
  <si>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</si>
  <si>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</si>
  <si>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</si>
  <si>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</si>
  <si>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</si>
  <si>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</si>
  <si>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</si>
  <si>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</si>
  <si>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</si>
  <si>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</si>
  <si>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</si>
  <si>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</si>
  <si>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</si>
  <si>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</si>
  <si>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</si>
  <si>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</si>
  <si>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</si>
  <si>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</si>
  <si>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</si>
  <si>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</si>
  <si>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</si>
  <si>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</si>
  <si>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</si>
  <si>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</si>
  <si>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</si>
  <si>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</si>
  <si>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</si>
  <si>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</si>
  <si>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</si>
  <si>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</si>
  <si>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</si>
  <si>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</si>
  <si>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</si>
  <si>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</si>
  <si>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</si>
  <si>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</si>
  <si>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</si>
  <si>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</si>
  <si>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</si>
  <si>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</si>
  <si>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</si>
  <si>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</si>
  <si>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</si>
  <si>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</si>
  <si>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</si>
  <si>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</si>
  <si>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</si>
  <si>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</si>
  <si>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</si>
  <si>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</si>
  <si>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</si>
  <si>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</si>
  <si>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</si>
  <si>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</si>
  <si>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</si>
  <si>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</si>
  <si>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</si>
  <si>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</si>
  <si>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</si>
  <si>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</si>
  <si>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</si>
  <si>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</si>
  <si>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</si>
  <si>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</si>
  <si>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</si>
  <si>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</si>
  <si>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</si>
  <si>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</si>
  <si>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</si>
  <si>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</si>
  <si>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</si>
  <si>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</si>
  <si>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</si>
  <si>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</si>
  <si>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</si>
  <si>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</si>
  <si>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</si>
  <si>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</si>
  <si>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</si>
  <si>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</si>
  <si>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</si>
  <si>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</si>
  <si>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</si>
  <si>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</si>
  <si>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</si>
  <si>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</si>
  <si>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</si>
  <si>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</si>
  <si>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</si>
  <si>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</si>
  <si>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</si>
  <si>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</si>
  <si>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</si>
  <si>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</si>
  <si>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</si>
  <si>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</si>
  <si>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</si>
  <si>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</si>
  <si>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</si>
  <si>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</si>
  <si>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</si>
  <si>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</si>
  <si>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</si>
  <si>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</si>
  <si>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</si>
  <si>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</si>
  <si>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</si>
  <si>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</si>
  <si>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</si>
  <si>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</si>
  <si>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</si>
  <si>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</si>
  <si>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</si>
  <si>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</si>
  <si>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</si>
  <si>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</si>
  <si>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</si>
  <si>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</si>
  <si>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</si>
  <si>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</si>
  <si>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</si>
  <si>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</si>
  <si>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</si>
  <si>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</si>
  <si>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</si>
  <si>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</si>
  <si>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</si>
  <si>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</si>
  <si>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</si>
  <si>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</si>
  <si>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</si>
  <si>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</si>
  <si>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</si>
  <si>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</si>
  <si>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</si>
  <si>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</si>
  <si>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</si>
  <si>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</si>
  <si>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</si>
  <si>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</si>
  <si>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</si>
  <si>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</si>
  <si>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</si>
  <si>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</si>
  <si>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</si>
  <si>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</si>
  <si>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</si>
  <si>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</si>
  <si>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</si>
  <si>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</si>
  <si>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</si>
  <si>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</si>
  <si>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</si>
  <si>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</si>
  <si>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</si>
  <si>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</si>
  <si>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</si>
  <si>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</si>
  <si>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</si>
  <si>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</si>
  <si>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</si>
  <si>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</si>
  <si>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</si>
  <si>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</si>
  <si>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</si>
  <si>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</si>
  <si>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</si>
  <si>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</si>
  <si>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</si>
  <si>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</si>
  <si>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</si>
  <si>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</si>
  <si>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</si>
  <si>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</si>
  <si>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</si>
  <si>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</si>
  <si>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</si>
  <si>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</si>
  <si>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</si>
  <si>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</si>
  <si>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</si>
  <si>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</si>
  <si>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</si>
  <si>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</si>
  <si>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</si>
  <si>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</si>
  <si>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</si>
  <si>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</si>
  <si>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</si>
  <si>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</si>
  <si>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</si>
  <si>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</si>
  <si>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</si>
  <si>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</si>
  <si>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</si>
  <si>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</si>
  <si>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</si>
  <si>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</si>
  <si>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</si>
  <si>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</si>
  <si>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</si>
  <si>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</si>
  <si>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</si>
  <si>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</si>
  <si>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</si>
  <si>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</si>
  <si>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</si>
  <si>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</si>
  <si>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</si>
  <si>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</si>
  <si>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</si>
  <si>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</si>
  <si>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</si>
  <si>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</si>
  <si>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</si>
  <si>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</si>
  <si>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</si>
  <si>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</si>
  <si>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</si>
  <si>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</si>
  <si>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</si>
  <si>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</si>
  <si>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</si>
  <si>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</si>
  <si>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</si>
  <si>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</si>
  <si>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</si>
  <si>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</si>
  <si>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</si>
  <si>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</si>
  <si>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</si>
  <si>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</si>
  <si>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</si>
  <si>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</si>
  <si>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</si>
  <si>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</si>
  <si>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</si>
  <si>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</si>
  <si>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</si>
  <si>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</si>
  <si>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</si>
  <si>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</si>
  <si>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</si>
  <si>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</si>
  <si>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</si>
  <si>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</si>
  <si>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</si>
  <si>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</si>
  <si>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</si>
  <si>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</si>
  <si>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</si>
  <si>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</si>
  <si>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</si>
  <si>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</si>
  <si>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</si>
  <si>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</si>
  <si>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</si>
  <si>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</si>
  <si>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</si>
  <si>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</si>
  <si>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</si>
  <si>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</si>
  <si>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</si>
  <si>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</si>
  <si>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</si>
  <si>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</si>
  <si>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</si>
  <si>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</si>
  <si>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</si>
  <si>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</si>
  <si>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</si>
  <si>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</si>
  <si>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</si>
  <si>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</si>
  <si>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</si>
  <si>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</si>
  <si>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</si>
  <si>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</si>
  <si>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</si>
  <si>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</si>
  <si>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</si>
  <si>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</si>
  <si>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</si>
  <si>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</si>
  <si>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</si>
  <si>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</si>
  <si>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</si>
  <si>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</si>
  <si>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</si>
  <si>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</si>
  <si>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</si>
  <si>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</si>
  <si>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</si>
  <si>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</si>
  <si>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</si>
  <si>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</si>
  <si>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</si>
  <si>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</si>
  <si>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</si>
  <si>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</si>
  <si>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</si>
  <si>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</si>
  <si>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</si>
  <si>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</si>
  <si>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</si>
  <si>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</si>
  <si>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</si>
  <si>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</si>
  <si>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</si>
  <si>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</si>
  <si>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</si>
  <si>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</si>
  <si>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</si>
  <si>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</si>
  <si>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</si>
  <si>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</si>
  <si>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</si>
  <si>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</si>
  <si>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</si>
  <si>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</si>
  <si>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</si>
  <si>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</si>
  <si>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</si>
  <si>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</si>
  <si>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</si>
  <si>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</si>
  <si>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</si>
  <si>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</si>
  <si>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</si>
  <si>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</si>
  <si>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</si>
  <si>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</si>
  <si>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</si>
  <si>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</si>
  <si>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</si>
  <si>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</si>
  <si>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</si>
  <si>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</si>
  <si>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</si>
  <si>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</si>
  <si>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</si>
  <si>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</si>
  <si>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</si>
  <si>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</si>
  <si>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</si>
  <si>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</si>
  <si>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</si>
  <si>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</si>
  <si>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</si>
  <si>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</si>
  <si>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</si>
  <si>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</si>
  <si>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</si>
  <si>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</si>
  <si>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</si>
  <si>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</si>
  <si>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</si>
  <si>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</si>
  <si>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</si>
  <si>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</si>
  <si>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</si>
  <si>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</si>
  <si>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</si>
  <si>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</si>
  <si>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</si>
  <si>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</si>
  <si>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</si>
  <si>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</si>
  <si>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</si>
  <si>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</si>
  <si>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</si>
  <si>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</si>
  <si>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</si>
  <si>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</si>
  <si>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</si>
  <si>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</si>
  <si>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</si>
  <si>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</si>
  <si>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</si>
  <si>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</si>
  <si>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</si>
  <si>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</si>
  <si>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</si>
  <si>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</si>
  <si>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</si>
  <si>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</si>
  <si>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</si>
  <si>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</si>
  <si>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</si>
  <si>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</si>
  <si>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</si>
  <si>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</si>
  <si>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</si>
  <si>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</si>
  <si>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</si>
  <si>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</si>
  <si>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</si>
  <si>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</si>
  <si>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</si>
  <si>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</si>
  <si>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</si>
  <si>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</si>
  <si>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</si>
  <si>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</si>
  <si>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</si>
  <si>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</si>
  <si>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</si>
  <si>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</si>
  <si>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</si>
  <si>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</si>
  <si>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</si>
  <si>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</si>
  <si>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</si>
  <si>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</si>
  <si>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</si>
  <si>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</si>
  <si>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</si>
  <si>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</si>
  <si>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</si>
  <si>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</si>
  <si>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</si>
  <si>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</si>
  <si>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</si>
  <si>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</si>
  <si>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</si>
  <si>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</si>
  <si>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</si>
  <si>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</si>
  <si>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</si>
  <si>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</si>
  <si>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</si>
  <si>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</si>
  <si>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</si>
  <si>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</si>
  <si>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</si>
  <si>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</si>
  <si>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</si>
  <si>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</si>
  <si>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</si>
  <si>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</si>
  <si>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</si>
  <si>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</si>
  <si>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</si>
  <si>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</si>
  <si>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</si>
  <si>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</si>
  <si>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</si>
  <si>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</si>
  <si>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</si>
  <si>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</si>
  <si>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</si>
  <si>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</si>
  <si>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</si>
  <si>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</si>
  <si>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</si>
  <si>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</si>
  <si>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</si>
  <si>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</si>
  <si>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</si>
  <si>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</si>
  <si>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</si>
  <si>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</si>
  <si>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</si>
  <si>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</si>
  <si>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</si>
  <si>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</si>
  <si>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</si>
  <si>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</si>
  <si>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</si>
  <si>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</si>
  <si>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</si>
  <si>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</si>
  <si>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</si>
  <si>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</si>
  <si>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</si>
  <si>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</si>
  <si>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</si>
  <si>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</si>
  <si>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</si>
  <si>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</si>
  <si>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</si>
  <si>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</si>
  <si>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</si>
  <si>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</si>
  <si>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</si>
  <si>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</si>
  <si>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</si>
  <si>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</si>
  <si>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</si>
  <si>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</si>
  <si>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</si>
  <si>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</si>
  <si>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</si>
  <si>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</si>
  <si>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</si>
  <si>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</si>
  <si>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</si>
  <si>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</si>
  <si>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</si>
  <si>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</si>
  <si>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</si>
  <si>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</si>
  <si>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</si>
  <si>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</si>
  <si>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</si>
  <si>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</si>
  <si>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</si>
  <si>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</si>
  <si>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</si>
  <si>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</si>
  <si>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</si>
  <si>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</si>
  <si>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</si>
  <si>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</si>
  <si>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</si>
  <si>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</si>
  <si>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</si>
  <si>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</si>
  <si>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</si>
  <si>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</si>
  <si>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</si>
  <si>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</si>
  <si>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</si>
  <si>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</si>
  <si>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</si>
  <si>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</si>
  <si>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</si>
  <si>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</si>
  <si>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</si>
  <si>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</si>
  <si>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</si>
  <si>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</si>
  <si>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</si>
  <si>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</si>
  <si>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</si>
  <si>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</si>
  <si>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</si>
  <si>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</si>
  <si>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</si>
  <si>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</si>
  <si>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</si>
  <si>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</si>
  <si>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</si>
  <si>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</si>
  <si>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</si>
  <si>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</si>
  <si>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</si>
  <si>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</si>
  <si>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</si>
  <si>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</si>
  <si>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</si>
  <si>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</si>
  <si>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</si>
  <si>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</si>
  <si>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</si>
  <si>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</si>
  <si>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</si>
  <si>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</si>
  <si>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</si>
  <si>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</si>
  <si>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</si>
  <si>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</si>
  <si>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</si>
  <si>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</si>
  <si>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</si>
  <si>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</si>
  <si>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</si>
  <si>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</si>
  <si>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</si>
  <si>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</si>
  <si>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</si>
  <si>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</si>
  <si>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</si>
  <si>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</si>
  <si>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</si>
  <si>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</si>
  <si>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</si>
  <si>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</si>
  <si>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</si>
  <si>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</si>
  <si>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</si>
  <si>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</si>
  <si>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</si>
  <si>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</si>
  <si>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</si>
  <si>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</si>
  <si>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</si>
  <si>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</si>
  <si>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</si>
  <si>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</si>
  <si>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</si>
  <si>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</si>
  <si>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</si>
  <si>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</si>
  <si>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</si>
  <si>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</si>
  <si>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</si>
  <si>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</si>
  <si>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</si>
  <si>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</si>
  <si>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</si>
  <si>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</si>
  <si>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</si>
  <si>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</si>
  <si>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</si>
  <si>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</si>
  <si>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</si>
  <si>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</si>
  <si>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</si>
  <si>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</si>
  <si>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</si>
  <si>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</si>
  <si>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</si>
  <si>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</si>
  <si>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</si>
  <si>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</si>
  <si>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</si>
  <si>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</si>
  <si>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</si>
  <si>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</si>
  <si>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</si>
  <si>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</si>
  <si>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</si>
  <si>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</si>
  <si>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</si>
  <si>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</si>
  <si>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</si>
  <si>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</si>
  <si>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</si>
  <si>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</si>
  <si>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</si>
  <si>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</si>
  <si>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</si>
  <si>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</si>
  <si>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</si>
  <si>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</si>
  <si>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</si>
  <si>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</si>
  <si>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</si>
  <si>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</si>
  <si>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</si>
  <si>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</si>
  <si>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</si>
  <si>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</si>
  <si>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</si>
  <si>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</si>
  <si>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</si>
  <si>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</si>
  <si>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</si>
  <si>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</si>
  <si>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</si>
  <si>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</si>
  <si>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</si>
  <si>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</si>
  <si>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</si>
  <si>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</si>
  <si>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</si>
  <si>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</si>
  <si>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</si>
  <si>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</si>
  <si>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</si>
  <si>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</si>
  <si>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</si>
  <si>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</si>
  <si>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</si>
  <si>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</si>
  <si>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</si>
  <si>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</si>
  <si>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</si>
  <si>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</si>
  <si>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</si>
  <si>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</si>
  <si>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</si>
  <si>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</si>
  <si>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</si>
  <si>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</si>
  <si>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</si>
  <si>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</si>
  <si>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</si>
  <si>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</si>
  <si>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</si>
  <si>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</si>
  <si>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</si>
  <si>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</si>
  <si>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</si>
  <si>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</si>
  <si>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</si>
  <si>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</si>
  <si>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</si>
  <si>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</si>
  <si>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</si>
  <si>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</si>
  <si>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</si>
  <si>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</si>
  <si>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</si>
  <si>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</si>
  <si>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</si>
  <si>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</si>
  <si>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</si>
  <si>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</si>
  <si>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</si>
  <si>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</si>
  <si>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</si>
  <si>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</si>
  <si>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</si>
  <si>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</si>
  <si>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</si>
  <si>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</si>
  <si>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</si>
  <si>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</si>
  <si>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</si>
  <si>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</si>
  <si>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</si>
  <si>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</si>
  <si>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</si>
  <si>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</si>
  <si>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</si>
  <si>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</si>
  <si>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</si>
  <si>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</si>
  <si>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</si>
  <si>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</si>
  <si>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</si>
  <si>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</si>
  <si>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</si>
  <si>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</si>
  <si>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</si>
  <si>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</si>
  <si>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</si>
  <si>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</si>
  <si>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</si>
  <si>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</si>
  <si>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</si>
  <si>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</si>
  <si>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</si>
  <si>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</si>
  <si>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</si>
  <si>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</si>
  <si>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</si>
  <si>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</si>
  <si>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</si>
  <si>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</si>
  <si>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</si>
  <si>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</si>
  <si>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</si>
  <si>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</si>
  <si>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</si>
  <si>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</si>
  <si>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</si>
  <si>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</si>
  <si>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</si>
  <si>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</si>
  <si>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</si>
  <si>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</si>
  <si>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</si>
  <si>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</si>
  <si>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</si>
  <si>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</si>
  <si>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</si>
  <si>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</si>
  <si>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</si>
  <si>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</si>
  <si>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</si>
  <si>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</si>
  <si>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</si>
  <si>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</si>
  <si>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</si>
  <si>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</si>
  <si>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</si>
  <si>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</si>
  <si>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</si>
  <si>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</si>
  <si>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</si>
  <si>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</si>
  <si>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</si>
  <si>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</si>
  <si>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</si>
  <si>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</si>
  <si>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</si>
  <si>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</si>
  <si>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</si>
  <si>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</si>
  <si>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</si>
  <si>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</si>
  <si>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</si>
  <si>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</si>
  <si>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</si>
  <si>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</si>
  <si>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</si>
  <si>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</si>
  <si>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</si>
  <si>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</si>
  <si>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</si>
  <si>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</si>
  <si>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</si>
  <si>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</si>
  <si>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</si>
  <si>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</si>
  <si>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</si>
  <si>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</si>
  <si>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</si>
  <si>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</si>
  <si>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</si>
  <si>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</si>
  <si>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</si>
  <si>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</si>
  <si>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</si>
  <si>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</si>
  <si>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</si>
  <si>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</si>
  <si>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</si>
  <si>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</si>
  <si>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</si>
  <si>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</si>
  <si>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</si>
  <si>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</si>
  <si>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</si>
  <si>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</si>
  <si>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</si>
  <si>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</si>
  <si>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</si>
  <si>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</si>
  <si>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</si>
  <si>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</si>
  <si>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</si>
  <si>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</si>
  <si>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</si>
  <si>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</si>
  <si>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</si>
  <si>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</si>
  <si>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</si>
  <si>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</si>
  <si>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</si>
  <si>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</si>
  <si>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</si>
  <si>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</si>
  <si>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</si>
  <si>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</si>
  <si>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</si>
  <si>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</si>
  <si>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</si>
  <si>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</si>
  <si>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</si>
  <si>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</si>
  <si>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</si>
  <si>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</si>
  <si>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</si>
  <si>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</si>
  <si>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</si>
  <si>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</si>
  <si>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</si>
  <si>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</si>
  <si>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</si>
  <si>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</si>
  <si>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</si>
  <si>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</si>
  <si>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</si>
  <si>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</si>
  <si>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</si>
  <si>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</si>
  <si>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</si>
  <si>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</si>
  <si>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</si>
  <si>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</si>
  <si>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</si>
  <si>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</si>
  <si>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</si>
  <si>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</si>
  <si>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</si>
  <si>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</si>
  <si>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</si>
  <si>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</si>
  <si>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</si>
  <si>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</si>
  <si>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</si>
  <si>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</si>
  <si>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</si>
  <si>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</si>
  <si>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</si>
  <si>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</si>
  <si>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</si>
  <si>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</si>
  <si>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</si>
  <si>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</si>
  <si>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</si>
  <si>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</si>
  <si>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</si>
  <si>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</si>
  <si>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</si>
  <si>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</si>
  <si>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</si>
  <si>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</si>
  <si>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</si>
  <si>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</si>
  <si>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</si>
  <si>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</si>
  <si>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</si>
  <si>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</si>
  <si>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</si>
  <si>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</si>
  <si>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</si>
  <si>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</si>
  <si>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</si>
  <si>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</si>
  <si>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</si>
  <si>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</si>
  <si>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</si>
  <si>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</si>
  <si>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</si>
  <si>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</si>
  <si>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</si>
  <si>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</si>
  <si>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</si>
  <si>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</si>
  <si>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</si>
  <si>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</si>
  <si>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</si>
  <si>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</si>
  <si>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</si>
  <si>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</si>
  <si>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</si>
  <si>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</si>
  <si>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</si>
  <si>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</si>
  <si>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</si>
  <si>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</si>
  <si>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</si>
  <si>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</si>
  <si>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</si>
  <si>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</si>
  <si>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</si>
  <si>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</si>
  <si>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</si>
  <si>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</si>
  <si>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</si>
  <si>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</si>
  <si>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</si>
  <si>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</si>
  <si>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</si>
  <si>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</si>
  <si>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</si>
  <si>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</si>
  <si>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</si>
  <si>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</si>
  <si>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</si>
  <si>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</si>
  <si>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</si>
  <si>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</si>
  <si>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</si>
  <si>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</si>
  <si>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</si>
  <si>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</si>
  <si>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</si>
  <si>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</si>
  <si>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</si>
  <si>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</si>
  <si>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</si>
  <si>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</si>
  <si>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</si>
  <si>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</si>
  <si>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</si>
  <si>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</si>
  <si>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</si>
  <si>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</si>
  <si>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</si>
  <si>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</si>
  <si>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</si>
  <si>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</si>
  <si>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</si>
  <si>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</si>
  <si>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</si>
  <si>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</si>
  <si>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</si>
  <si>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</si>
  <si>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</si>
  <si>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</si>
  <si>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</si>
  <si>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</si>
  <si>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</si>
  <si>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</si>
  <si>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</si>
  <si>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</si>
  <si>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</si>
  <si>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</si>
  <si>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</si>
  <si>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</si>
  <si>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</si>
  <si>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</si>
  <si>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</si>
  <si>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</si>
  <si>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</si>
  <si>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</si>
  <si>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</si>
  <si>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</si>
  <si>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</si>
  <si>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</si>
  <si>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</si>
  <si>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</si>
  <si>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</si>
  <si>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</si>
  <si>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</si>
  <si>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</si>
  <si>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</si>
  <si>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</si>
  <si>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</si>
  <si>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</si>
  <si>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</si>
  <si>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</si>
  <si>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</si>
  <si>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</si>
  <si>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</si>
  <si>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</si>
  <si>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</si>
  <si>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</si>
  <si>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</si>
  <si>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</si>
  <si>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</si>
  <si>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</si>
  <si>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</si>
  <si>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</si>
  <si>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</si>
  <si>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</si>
  <si>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</si>
  <si>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</si>
  <si>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</si>
  <si>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</si>
  <si>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</si>
  <si>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</si>
  <si>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</si>
  <si>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</si>
  <si>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</si>
  <si>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</si>
  <si>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</si>
  <si>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</si>
  <si>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</si>
  <si>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</si>
  <si>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</si>
  <si>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</si>
  <si>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</si>
  <si>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</si>
  <si>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</si>
  <si>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</si>
  <si>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</si>
  <si>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</si>
  <si>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</si>
  <si>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</si>
  <si>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</si>
  <si>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</si>
  <si>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</si>
  <si>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</si>
  <si>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</si>
  <si>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</si>
  <si>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</si>
  <si>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</si>
  <si>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</si>
  <si>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</si>
  <si>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</si>
  <si>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</si>
  <si>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</si>
  <si>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</si>
  <si>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</si>
  <si>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</si>
  <si>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</si>
  <si>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</si>
  <si>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</si>
  <si>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</si>
  <si>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</si>
  <si>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</si>
  <si>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</si>
  <si>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</si>
  <si>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</si>
  <si>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</si>
  <si>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</si>
  <si>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</si>
  <si>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</si>
  <si>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</si>
  <si>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</si>
  <si>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</si>
  <si>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</si>
  <si>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</si>
  <si>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</si>
  <si>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</si>
  <si>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</si>
  <si>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</si>
  <si>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</si>
  <si>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</si>
  <si>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</si>
  <si>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</si>
  <si>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</si>
  <si>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</si>
  <si>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</si>
  <si>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</si>
  <si>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</si>
  <si>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</si>
  <si>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</si>
  <si>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</si>
  <si>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</si>
  <si>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</si>
  <si>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</si>
  <si>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</si>
  <si>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</si>
  <si>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</si>
  <si>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</si>
  <si>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</si>
  <si>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</si>
  <si>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</si>
  <si>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</si>
  <si>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</si>
  <si>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</si>
  <si>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</si>
  <si>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</si>
  <si>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</si>
  <si>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</si>
  <si>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</si>
  <si>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</si>
  <si>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</si>
  <si>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</si>
  <si>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</si>
  <si>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</si>
  <si>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</si>
  <si>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</si>
  <si>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</si>
  <si>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</si>
  <si>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</si>
  <si>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</si>
  <si>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</si>
  <si>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</si>
  <si>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</si>
  <si>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</si>
  <si>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</si>
  <si>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</si>
  <si>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</si>
  <si>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</si>
  <si>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</si>
  <si>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</si>
  <si>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</si>
  <si>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</si>
  <si>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</si>
  <si>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</si>
  <si>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</si>
  <si>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</si>
  <si>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</si>
  <si>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</si>
  <si>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</si>
  <si>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</si>
  <si>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</si>
  <si>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</si>
  <si>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</si>
  <si>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</si>
  <si>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</si>
  <si>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</si>
  <si>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</si>
  <si>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</si>
  <si>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</si>
  <si>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</si>
  <si>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</si>
  <si>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</si>
  <si>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</si>
  <si>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</si>
  <si>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</si>
  <si>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</si>
  <si>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</si>
  <si>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</si>
  <si>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</si>
  <si>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</si>
  <si>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</si>
  <si>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</si>
  <si>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</si>
  <si>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</si>
  <si>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</si>
  <si>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</si>
  <si>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</si>
  <si>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</si>
  <si>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</si>
  <si>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</si>
  <si>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</si>
  <si>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</si>
  <si>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</si>
  <si>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</si>
  <si>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</si>
  <si>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</si>
  <si>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</si>
  <si>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</si>
  <si>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</si>
  <si>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</si>
  <si>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</si>
  <si>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</si>
  <si>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</si>
  <si>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</si>
  <si>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</si>
  <si>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</si>
  <si>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</si>
  <si>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</si>
  <si>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</si>
  <si>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</si>
  <si>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</si>
  <si>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</si>
  <si>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</si>
  <si>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</si>
  <si>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</si>
  <si>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</si>
  <si>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</si>
  <si>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</si>
  <si>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</si>
  <si>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</si>
  <si>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</si>
  <si>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</si>
  <si>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</si>
  <si>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</si>
  <si>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</si>
  <si>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</si>
  <si>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</si>
  <si>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</si>
  <si>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</si>
  <si>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</si>
  <si>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</si>
  <si>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</si>
  <si>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</si>
  <si>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</si>
  <si>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</si>
  <si>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</si>
  <si>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</si>
  <si>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</si>
  <si>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</si>
  <si>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</si>
  <si>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</si>
  <si>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</si>
  <si>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</si>
  <si>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</si>
  <si>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</si>
  <si>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</si>
  <si>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</si>
  <si>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</si>
  <si>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</si>
  <si>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</si>
  <si>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</si>
  <si>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</si>
  <si>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</si>
  <si>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</si>
  <si>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</si>
  <si>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</si>
  <si>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</si>
  <si>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</si>
  <si>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</si>
  <si>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</si>
  <si>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</si>
  <si>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</si>
  <si>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</si>
  <si>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</si>
  <si>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</si>
  <si>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</si>
  <si>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</si>
  <si>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</si>
  <si>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</si>
  <si>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</si>
  <si>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</si>
  <si>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</si>
  <si>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</si>
  <si>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</si>
  <si>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</si>
  <si>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</si>
  <si>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</si>
  <si>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</si>
  <si>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</si>
  <si>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</si>
  <si>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</si>
  <si>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</si>
  <si>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</si>
  <si>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</si>
  <si>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</si>
  <si>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</si>
  <si>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</si>
  <si>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</si>
  <si>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</si>
  <si>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</si>
  <si>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</si>
  <si>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</si>
  <si>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</si>
  <si>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</si>
  <si>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</si>
  <si>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</si>
  <si>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</si>
  <si>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</si>
  <si>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</si>
  <si>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</si>
  <si>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</si>
  <si>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</si>
  <si>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</si>
  <si>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</si>
  <si>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</si>
  <si>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</si>
  <si>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</si>
  <si>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</si>
  <si>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</si>
  <si>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</si>
  <si>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</si>
  <si>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</si>
  <si>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</si>
  <si>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</si>
  <si>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</si>
  <si>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</si>
  <si>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</si>
  <si>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</si>
  <si>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</si>
  <si>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</si>
  <si>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</si>
  <si>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</si>
  <si>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</si>
  <si>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</si>
  <si>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</si>
  <si>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</si>
  <si>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</si>
  <si>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</si>
  <si>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</si>
  <si>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</si>
  <si>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</si>
  <si>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</si>
  <si>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</si>
  <si>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</si>
  <si>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</si>
  <si>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</si>
  <si>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</si>
  <si>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</si>
  <si>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</si>
  <si>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</si>
  <si>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</si>
  <si>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</si>
  <si>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</si>
  <si>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</si>
  <si>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</si>
  <si>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</si>
  <si>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</si>
  <si>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</si>
  <si>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</si>
  <si>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</si>
  <si>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</si>
  <si>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</si>
  <si>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</si>
  <si>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</si>
  <si>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</si>
  <si>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</si>
  <si>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</si>
  <si>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</si>
  <si>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</si>
  <si>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</si>
  <si>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</si>
  <si>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</si>
  <si>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</si>
  <si>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</si>
  <si>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</si>
  <si>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</si>
  <si>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</si>
  <si>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</si>
  <si>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</si>
  <si>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</si>
  <si>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</si>
  <si>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</si>
  <si>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</si>
  <si>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</si>
  <si>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</si>
  <si>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</si>
  <si>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</si>
  <si>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</si>
  <si>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</si>
  <si>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</si>
  <si>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</si>
  <si>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</si>
  <si>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</si>
  <si>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</si>
  <si>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</si>
  <si>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</si>
  <si>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</si>
  <si>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</si>
  <si>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</si>
  <si>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</si>
  <si>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</si>
  <si>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</si>
  <si>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</si>
  <si>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</si>
  <si>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</si>
  <si>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</si>
  <si>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</si>
  <si>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</si>
  <si>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</si>
  <si>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</si>
  <si>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</si>
  <si>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</si>
  <si>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</si>
  <si>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</si>
  <si>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</si>
  <si>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</si>
  <si>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</si>
  <si>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</si>
  <si>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</si>
  <si>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</si>
  <si>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</si>
  <si>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</si>
  <si>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</si>
  <si>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</si>
  <si>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</si>
  <si>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</si>
  <si>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</si>
  <si>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</si>
  <si>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</si>
  <si>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</si>
  <si>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</si>
  <si>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</si>
  <si>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</si>
  <si>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</si>
  <si>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</si>
  <si>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</si>
  <si>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</si>
  <si>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</si>
  <si>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</si>
  <si>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</si>
  <si>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</si>
  <si>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</si>
  <si>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</si>
  <si>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</si>
  <si>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</si>
  <si>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</si>
  <si>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</si>
  <si>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</si>
  <si>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</si>
  <si>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</si>
  <si>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</si>
  <si>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</si>
  <si>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</si>
  <si>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</si>
  <si>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</si>
  <si>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</si>
  <si>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</si>
  <si>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</si>
  <si>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</si>
  <si>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</si>
  <si>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</si>
  <si>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</si>
  <si>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</si>
  <si>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</si>
  <si>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</si>
  <si>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</si>
  <si>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</si>
  <si>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</si>
  <si>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</si>
  <si>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</si>
  <si>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</si>
  <si>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</si>
  <si>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</si>
  <si>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</si>
  <si>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</si>
  <si>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</si>
  <si>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</si>
  <si>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</si>
  <si>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</si>
  <si>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</si>
  <si>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</si>
  <si>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</si>
  <si>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</si>
  <si>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</si>
  <si>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</si>
  <si>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</si>
  <si>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</si>
  <si>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</si>
  <si>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</si>
  <si>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</si>
  <si>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</si>
  <si>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</si>
  <si>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</si>
  <si>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</si>
  <si>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</si>
  <si>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</si>
  <si>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</si>
  <si>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</si>
  <si>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</si>
  <si>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</si>
  <si>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</si>
  <si>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</si>
  <si>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</si>
  <si>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</si>
  <si>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</si>
  <si>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</si>
  <si>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</si>
  <si>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</si>
  <si>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</si>
  <si>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</si>
  <si>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</si>
  <si>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</si>
  <si>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</si>
  <si>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</si>
  <si>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</si>
  <si>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</si>
  <si>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</si>
  <si>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</si>
  <si>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</si>
  <si>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</si>
  <si>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</si>
  <si>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</si>
  <si>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</si>
  <si>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</si>
  <si>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</si>
  <si>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</si>
  <si>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</si>
  <si>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</si>
  <si>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</si>
  <si>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</si>
  <si>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</si>
  <si>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</si>
  <si>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</si>
  <si>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</si>
  <si>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</si>
  <si>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</si>
  <si>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</si>
  <si>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</si>
  <si>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</si>
  <si>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</si>
  <si>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</si>
  <si>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</si>
  <si>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</si>
  <si>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</si>
  <si>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</si>
  <si>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</si>
  <si>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</si>
  <si>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</si>
  <si>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</si>
  <si>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</si>
  <si>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</si>
  <si>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</si>
  <si>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</si>
  <si>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</si>
  <si>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</si>
  <si>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</si>
  <si>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</si>
  <si>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</si>
  <si>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</si>
  <si>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</si>
  <si>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</si>
  <si>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</si>
  <si>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</si>
  <si>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</si>
  <si>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</si>
  <si>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</si>
  <si>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</si>
  <si>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</si>
  <si>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</si>
  <si>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</si>
  <si>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</si>
  <si>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</si>
  <si>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</si>
  <si>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</si>
  <si>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</si>
  <si>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</si>
  <si>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</si>
  <si>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</si>
  <si>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</si>
  <si>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</si>
  <si>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</si>
  <si>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</si>
  <si>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</si>
  <si>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</si>
  <si>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</si>
  <si>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</si>
  <si>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</si>
  <si>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</si>
  <si>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</si>
  <si>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</si>
  <si>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</si>
  <si>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</si>
  <si>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</si>
  <si>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</si>
  <si>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</si>
  <si>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</si>
  <si>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</si>
  <si>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</si>
  <si>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</si>
  <si>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</si>
  <si>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</si>
  <si>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</si>
  <si>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</si>
  <si>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</si>
  <si>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</si>
  <si>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</si>
  <si>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</si>
  <si>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</si>
  <si>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</si>
  <si>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</si>
  <si>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</si>
  <si>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</si>
  <si>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</si>
  <si>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</si>
  <si>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</si>
  <si>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</si>
  <si>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</si>
  <si>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</si>
  <si>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</si>
  <si>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</si>
  <si>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</si>
  <si>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</si>
  <si>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</si>
  <si>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</si>
  <si>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</si>
  <si>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</si>
  <si>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</si>
  <si>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</si>
  <si>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</si>
  <si>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</si>
  <si>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</si>
  <si>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</si>
  <si>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</si>
  <si>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</si>
  <si>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</si>
  <si>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</si>
  <si>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</si>
  <si>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</si>
  <si>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</si>
  <si>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</si>
  <si>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</si>
  <si>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</si>
  <si>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</si>
  <si>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</si>
  <si>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</si>
  <si>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</si>
  <si>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</si>
  <si>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</si>
  <si>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</si>
  <si>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</si>
  <si>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</si>
  <si>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</si>
  <si>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</si>
  <si>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</si>
  <si>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</si>
  <si>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</si>
  <si>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</si>
  <si>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</si>
  <si>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</si>
  <si>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</si>
  <si>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</si>
  <si>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</si>
  <si>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</si>
  <si>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</si>
  <si>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</si>
  <si>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</si>
  <si>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</si>
  <si>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</si>
  <si>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</si>
  <si>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</si>
  <si>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</si>
  <si>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</si>
  <si>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</si>
  <si>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</si>
  <si>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</si>
  <si>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</si>
  <si>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</si>
  <si>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</si>
  <si>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</si>
  <si>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</si>
  <si>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</si>
  <si>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</si>
  <si>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</si>
  <si>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</si>
  <si>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</si>
  <si>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</si>
  <si>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</si>
  <si>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</si>
  <si>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</si>
  <si>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</si>
  <si>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</si>
  <si>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</si>
  <si>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</si>
  <si>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</si>
  <si>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</si>
  <si>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</si>
  <si>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</si>
  <si>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</si>
  <si>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</si>
  <si>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</si>
  <si>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</si>
  <si>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</si>
  <si>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</si>
  <si>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</si>
  <si>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</si>
  <si>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</si>
  <si>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</si>
  <si>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</si>
  <si>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</si>
  <si>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</si>
  <si>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</si>
  <si>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</si>
  <si>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</si>
  <si>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</si>
  <si>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</si>
  <si>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</si>
  <si>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</si>
  <si>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</si>
  <si>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</si>
  <si>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</si>
  <si>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</si>
  <si>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</si>
  <si>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</si>
  <si>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</si>
  <si>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</si>
  <si>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</si>
  <si>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</si>
  <si>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</si>
  <si>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</si>
  <si>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</si>
  <si>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</si>
  <si>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</si>
  <si>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</si>
  <si>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</si>
  <si>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</si>
  <si>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</si>
  <si>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</si>
  <si>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</si>
  <si>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</si>
  <si>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</si>
  <si>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</si>
  <si>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</si>
  <si>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</si>
  <si>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</si>
  <si>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</si>
  <si>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</si>
  <si>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</si>
  <si>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</si>
  <si>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</si>
  <si>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</si>
  <si>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</si>
  <si>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</si>
  <si>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</si>
  <si>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</si>
  <si>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</si>
  <si>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</si>
  <si>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</si>
  <si>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</si>
  <si>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</si>
  <si>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</si>
  <si>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</si>
  <si>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</si>
  <si>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</si>
  <si>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</si>
  <si>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</si>
  <si>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</si>
  <si>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</si>
  <si>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</si>
  <si>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</si>
  <si>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</si>
  <si>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</si>
  <si>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</si>
  <si>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</si>
  <si>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</si>
  <si>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</si>
  <si>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</si>
  <si>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</si>
  <si>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</si>
  <si>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</si>
  <si>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</si>
  <si>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</si>
  <si>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</si>
  <si>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</si>
  <si>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</si>
  <si>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</si>
  <si>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</si>
  <si>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</si>
  <si>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</si>
  <si>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</si>
  <si>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</si>
  <si>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</si>
  <si>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</si>
  <si>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</si>
  <si>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</si>
  <si>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</si>
  <si>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</si>
  <si>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</si>
  <si>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</si>
  <si>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</si>
  <si>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</si>
  <si>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</si>
  <si>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</si>
  <si>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</si>
  <si>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</si>
  <si>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</si>
  <si>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</si>
  <si>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</si>
  <si>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</si>
  <si>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</si>
  <si>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</si>
  <si>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</si>
  <si>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</si>
  <si>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</si>
  <si>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</si>
  <si>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</si>
  <si>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</si>
  <si>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</si>
  <si>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</si>
  <si>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</si>
  <si>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</si>
  <si>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</si>
  <si>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</si>
  <si>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</si>
  <si>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</si>
  <si>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</si>
  <si>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</si>
  <si>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</si>
  <si>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</si>
  <si>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</si>
  <si>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</si>
  <si>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</si>
  <si>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</si>
  <si>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</si>
  <si>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</si>
  <si>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</si>
  <si>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</si>
  <si>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</si>
  <si>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</si>
  <si>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</si>
  <si>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</si>
  <si>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</si>
  <si>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</si>
  <si>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</si>
  <si>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</si>
  <si>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</si>
  <si>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</si>
  <si>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</si>
  <si>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</si>
  <si>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</si>
  <si>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</si>
  <si>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</si>
  <si>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</si>
  <si>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</si>
  <si>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</si>
  <si>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</si>
  <si>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</si>
  <si>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</si>
  <si>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</si>
  <si>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</si>
  <si>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</si>
  <si>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</si>
  <si>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</si>
  <si>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</si>
  <si>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</si>
  <si>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</si>
  <si>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</si>
  <si>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</si>
  <si>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</si>
  <si>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</si>
  <si>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</si>
  <si>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</si>
  <si>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</si>
  <si>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</si>
  <si>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</si>
  <si>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</si>
  <si>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</si>
  <si>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</si>
  <si>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</si>
  <si>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</si>
  <si>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</si>
  <si>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</si>
  <si>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</si>
  <si>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</si>
  <si>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</si>
  <si>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</si>
  <si>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</si>
  <si>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</si>
  <si>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</si>
  <si>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</si>
  <si>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</si>
  <si>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</si>
  <si>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</si>
  <si>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</si>
  <si>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</si>
  <si>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</si>
  <si>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</si>
  <si>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</si>
  <si>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</si>
  <si>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</si>
  <si>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</si>
  <si>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</si>
  <si>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</si>
  <si>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</si>
  <si>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</si>
  <si>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</si>
  <si>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</si>
  <si>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</si>
  <si>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</si>
  <si>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</si>
  <si>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</si>
  <si>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</si>
  <si>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</si>
  <si>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</si>
  <si>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</si>
  <si>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</si>
  <si>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</si>
  <si>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</si>
  <si>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</si>
  <si>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</si>
  <si>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</si>
  <si>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</si>
  <si>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</si>
  <si>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</si>
  <si>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</si>
  <si>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</si>
  <si>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</si>
  <si>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</si>
  <si>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</si>
  <si>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</si>
  <si>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</si>
  <si>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</si>
  <si>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</si>
  <si>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</si>
  <si>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</si>
  <si>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</si>
  <si>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</si>
  <si>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</si>
  <si>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</si>
  <si>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</si>
  <si>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</si>
  <si>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</si>
  <si>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</si>
  <si>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</si>
  <si>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</si>
  <si>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</si>
  <si>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</si>
  <si>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</si>
  <si>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</si>
  <si>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</si>
  <si>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</si>
  <si>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</si>
  <si>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</si>
  <si>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</si>
  <si>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</si>
  <si>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</si>
  <si>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</si>
  <si>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</si>
  <si>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</si>
  <si>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</si>
  <si>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</si>
  <si>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</si>
  <si>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</si>
  <si>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</si>
  <si>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</si>
  <si>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</si>
  <si>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</si>
  <si>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</si>
  <si>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</si>
  <si>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</si>
  <si>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</si>
  <si>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</si>
  <si>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</si>
  <si>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</si>
  <si>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</si>
  <si>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</si>
  <si>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</si>
  <si>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</si>
  <si>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</si>
  <si>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</si>
  <si>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</si>
  <si>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</si>
  <si>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</si>
  <si>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</si>
  <si>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</si>
  <si>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</si>
  <si>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</si>
  <si>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</si>
  <si>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</si>
  <si>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</si>
  <si>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</si>
  <si>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</si>
  <si>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</si>
  <si>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</si>
  <si>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</si>
  <si>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</si>
  <si>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</si>
  <si>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</si>
  <si>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</si>
  <si>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</si>
  <si>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</si>
  <si>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</si>
  <si>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</si>
  <si>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</si>
  <si>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</si>
  <si>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</si>
  <si>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</si>
  <si>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</si>
  <si>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</si>
  <si>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</si>
  <si>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</si>
  <si>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</si>
  <si>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</si>
  <si>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</si>
  <si>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</si>
  <si>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</si>
  <si>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</si>
  <si>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</si>
  <si>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</si>
  <si>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</si>
  <si>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</si>
  <si>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</si>
  <si>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</si>
  <si>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</si>
  <si>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</si>
  <si>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</si>
  <si>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</si>
  <si>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</si>
  <si>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</si>
  <si>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</si>
  <si>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</si>
  <si>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</si>
  <si>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</si>
  <si>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</si>
  <si>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</si>
  <si>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</si>
  <si>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</si>
  <si>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</si>
  <si>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</si>
  <si>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</si>
  <si>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</si>
  <si>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</si>
  <si>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</si>
  <si>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</si>
  <si>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</si>
  <si>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</si>
  <si>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</si>
  <si>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</si>
  <si>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</si>
  <si>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</si>
  <si>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</si>
  <si>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</si>
  <si>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</si>
  <si>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</si>
  <si>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</si>
  <si>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</si>
  <si>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</si>
  <si>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</si>
  <si>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</si>
  <si>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</si>
  <si>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</si>
  <si>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</si>
  <si>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</si>
  <si>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</si>
  <si>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</si>
  <si>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</si>
  <si>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</si>
  <si>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</si>
  <si>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</si>
  <si>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</si>
  <si>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</si>
  <si>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</si>
  <si>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</si>
  <si>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</si>
  <si>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</si>
  <si>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</si>
  <si>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</si>
  <si>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</si>
  <si>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</si>
  <si>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</si>
  <si>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</si>
  <si>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</si>
  <si>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</si>
  <si>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</si>
  <si>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</si>
  <si>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</si>
  <si>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</si>
  <si>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</si>
  <si>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</si>
  <si>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</si>
  <si>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</si>
  <si>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</si>
  <si>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</si>
  <si>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</si>
  <si>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</si>
  <si>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</si>
  <si>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</si>
  <si>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</si>
  <si>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</si>
  <si>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</si>
  <si>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</si>
  <si>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</si>
  <si>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</si>
  <si>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</si>
  <si>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</si>
  <si>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</si>
  <si>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</si>
  <si>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</si>
  <si>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</si>
  <si>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</si>
  <si>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</si>
  <si>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</si>
  <si>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</si>
  <si>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</si>
  <si>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</si>
  <si>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</si>
  <si>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</si>
  <si>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</si>
  <si>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</si>
  <si>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</si>
  <si>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</si>
  <si>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</si>
  <si>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</si>
  <si>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</si>
  <si>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</si>
  <si>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</si>
  <si>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</si>
  <si>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</si>
  <si>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</si>
  <si>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</si>
  <si>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</si>
  <si>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</si>
  <si>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</si>
  <si>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</si>
  <si>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</si>
  <si>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</si>
  <si>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</si>
  <si>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</si>
  <si>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</si>
  <si>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</si>
  <si>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</si>
  <si>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</si>
  <si>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</si>
  <si>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</si>
  <si>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</si>
  <si>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</si>
  <si>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</si>
  <si>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</si>
  <si>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</si>
  <si>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</si>
  <si>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</si>
  <si>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</si>
  <si>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</si>
  <si>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</si>
  <si>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</si>
  <si>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</si>
  <si>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</si>
  <si>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</si>
  <si>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</si>
  <si>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</si>
  <si>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</si>
  <si>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</si>
  <si>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</si>
  <si>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</si>
  <si>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</si>
  <si>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</si>
  <si>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</si>
  <si>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</si>
  <si>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</si>
  <si>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</si>
  <si>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</si>
  <si>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</si>
  <si>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</si>
  <si>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</si>
  <si>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</si>
  <si>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</si>
  <si>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</si>
  <si>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</si>
  <si>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</si>
  <si>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</si>
  <si>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</si>
  <si>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</si>
  <si>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</si>
  <si>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</si>
  <si>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</si>
  <si>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</si>
  <si>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</si>
  <si>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</si>
  <si>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</si>
  <si>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</si>
  <si>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</si>
  <si>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</si>
  <si>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</si>
  <si>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</si>
  <si>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</si>
  <si>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</si>
  <si>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</si>
  <si>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</si>
  <si>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</si>
  <si>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</si>
  <si>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</si>
  <si>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</si>
  <si>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</si>
  <si>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</si>
  <si>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</si>
  <si>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</si>
  <si>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</si>
  <si>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</si>
  <si>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</si>
  <si>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</si>
  <si>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</si>
  <si>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</si>
  <si>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</si>
  <si>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</si>
  <si>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</si>
  <si>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</si>
  <si>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</si>
  <si>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</si>
  <si>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</si>
  <si>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</si>
  <si>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</si>
  <si>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</si>
  <si>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</si>
  <si>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</si>
  <si>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</si>
  <si>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</si>
  <si>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</si>
  <si>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</si>
  <si>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</si>
  <si>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</si>
  <si>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</si>
  <si>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</si>
  <si>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</si>
  <si>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</si>
  <si>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</si>
  <si>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</si>
  <si>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</si>
  <si>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</si>
  <si>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</si>
  <si>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</si>
  <si>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</si>
  <si>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</si>
  <si>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</si>
  <si>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</si>
  <si>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</si>
  <si>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</si>
  <si>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</si>
  <si>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</si>
  <si>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</si>
  <si>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</si>
  <si>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</si>
  <si>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</si>
  <si>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</si>
  <si>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</si>
  <si>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</si>
  <si>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</si>
  <si>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</si>
  <si>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</si>
  <si>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</si>
  <si>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</si>
  <si>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</si>
  <si>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</si>
  <si>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</si>
  <si>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</si>
  <si>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</si>
  <si>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</si>
  <si>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</si>
  <si>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</si>
  <si>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</si>
  <si>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</si>
  <si>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</si>
  <si>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</si>
  <si>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</si>
  <si>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</si>
  <si>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</si>
  <si>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</si>
  <si>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</si>
  <si>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</si>
  <si>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</si>
  <si>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</si>
  <si>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</si>
  <si>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</si>
  <si>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</si>
  <si>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</si>
  <si>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</si>
  <si>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</si>
  <si>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</si>
  <si>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</si>
  <si>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</si>
  <si>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</si>
  <si>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</si>
  <si>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</si>
  <si>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</si>
  <si>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</si>
  <si>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</si>
  <si>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</si>
  <si>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</si>
  <si>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</si>
  <si>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</si>
  <si>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</si>
  <si>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</si>
  <si>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</si>
  <si>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</si>
  <si>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</si>
  <si>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</si>
  <si>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</si>
  <si>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</si>
  <si>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</si>
  <si>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</si>
  <si>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</si>
  <si>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</si>
  <si>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</si>
  <si>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</si>
  <si>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</si>
  <si>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</si>
  <si>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</si>
  <si>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</si>
  <si>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</si>
  <si>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</si>
  <si>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</si>
  <si>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</si>
  <si>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</si>
  <si>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</si>
  <si>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</si>
  <si>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</si>
  <si>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</si>
  <si>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</si>
  <si>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</si>
  <si>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</si>
  <si>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</si>
  <si>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</si>
  <si>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</si>
  <si>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</si>
  <si>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</si>
  <si>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</si>
  <si>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</si>
  <si>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</si>
  <si>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</si>
  <si>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</si>
  <si>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</si>
  <si>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</si>
  <si>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</si>
  <si>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</si>
  <si>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</si>
  <si>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</si>
  <si>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</si>
  <si>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</si>
  <si>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</si>
  <si>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</si>
  <si>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</si>
  <si>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</si>
  <si>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</si>
  <si>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</si>
  <si>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</si>
  <si>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</si>
  <si>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</si>
  <si>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</si>
  <si>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</si>
  <si>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</si>
  <si>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</si>
  <si>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</si>
  <si>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</si>
  <si>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</si>
  <si>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</si>
  <si>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</si>
  <si>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</si>
  <si>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</si>
  <si>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</si>
  <si>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</si>
  <si>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</si>
  <si>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</si>
  <si>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</si>
  <si>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</si>
  <si>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</si>
  <si>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</si>
  <si>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</si>
  <si>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</si>
  <si>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</si>
  <si>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</si>
  <si>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</si>
  <si>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</si>
  <si>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</si>
  <si>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</si>
  <si>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</si>
  <si>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</si>
  <si>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</si>
  <si>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</si>
  <si>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</si>
  <si>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</si>
  <si>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</si>
  <si>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</si>
  <si>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</si>
  <si>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</si>
  <si>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</si>
  <si>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</si>
  <si>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</si>
  <si>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</si>
  <si>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</si>
  <si>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</si>
  <si>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</si>
  <si>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</si>
  <si>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</si>
  <si>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</si>
  <si>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</si>
  <si>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</si>
  <si>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</si>
  <si>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</si>
  <si>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</si>
  <si>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</si>
  <si>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</si>
  <si>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</si>
  <si>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</si>
  <si>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</si>
  <si>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</si>
  <si>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</si>
  <si>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</si>
  <si>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</si>
  <si>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</si>
  <si>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</si>
  <si>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</si>
  <si>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</si>
  <si>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</si>
  <si>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</si>
  <si>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</si>
  <si>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</si>
  <si>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</si>
  <si>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</si>
  <si>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</si>
  <si>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</si>
  <si>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</si>
  <si>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</si>
  <si>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</si>
  <si>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</si>
  <si>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</si>
  <si>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</si>
  <si>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</si>
  <si>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</si>
  <si>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</si>
  <si>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</si>
  <si>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</si>
  <si>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</si>
  <si>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</si>
  <si>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</si>
  <si>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</si>
  <si>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</si>
  <si>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</si>
  <si>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</si>
  <si>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</si>
  <si>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</si>
  <si>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</si>
  <si>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</si>
  <si>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</si>
  <si>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</si>
  <si>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</si>
  <si>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</si>
  <si>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</si>
  <si>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</si>
  <si>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</si>
  <si>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</si>
  <si>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</si>
  <si>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</si>
  <si>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</si>
  <si>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</si>
  <si>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</si>
  <si>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</si>
  <si>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</si>
  <si>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</si>
  <si>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</si>
  <si>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</si>
  <si>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</si>
  <si>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</si>
  <si>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</si>
  <si>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</si>
  <si>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</si>
  <si>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</si>
  <si>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</si>
  <si>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</si>
  <si>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</si>
  <si>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</si>
  <si>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</si>
  <si>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</si>
  <si>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</si>
  <si>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</si>
  <si>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</si>
  <si>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</si>
  <si>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</si>
  <si>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</si>
  <si>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</si>
  <si>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</si>
  <si>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</si>
  <si>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</si>
  <si>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</si>
  <si>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</si>
  <si>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</si>
  <si>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</si>
  <si>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</si>
  <si>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</si>
  <si>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</si>
  <si>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</si>
  <si>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</si>
  <si>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</si>
  <si>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</si>
  <si>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</si>
  <si>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</si>
  <si>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</si>
  <si>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</si>
  <si>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</si>
  <si>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</si>
  <si>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</si>
  <si>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</si>
  <si>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</si>
  <si>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</si>
  <si>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</si>
  <si>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</si>
  <si>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</si>
  <si>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</si>
  <si>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</si>
  <si>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</si>
  <si>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</si>
  <si>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</si>
  <si>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</si>
  <si>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</si>
  <si>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</si>
  <si>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</si>
  <si>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</si>
  <si>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</si>
  <si>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</si>
  <si>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</si>
  <si>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</si>
  <si>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</si>
  <si>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</si>
  <si>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</si>
  <si>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</si>
  <si>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</si>
  <si>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</si>
  <si>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</si>
  <si>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</si>
  <si>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</si>
  <si>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</si>
  <si>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</si>
  <si>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</si>
  <si>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</si>
  <si>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</si>
  <si>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</si>
  <si>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</si>
  <si>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</si>
  <si>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</si>
  <si>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</si>
  <si>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</si>
  <si>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</si>
  <si>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</si>
  <si>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</si>
  <si>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</si>
  <si>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</si>
  <si>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</si>
  <si>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</si>
  <si>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</si>
  <si>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</si>
  <si>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</si>
  <si>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</si>
  <si>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</si>
  <si>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</si>
  <si>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</si>
  <si>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</si>
  <si>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</si>
  <si>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</si>
  <si>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</si>
  <si>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</si>
  <si>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</si>
  <si>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</si>
  <si>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</si>
  <si>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</si>
  <si>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</si>
  <si>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</si>
  <si>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</si>
  <si>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</si>
  <si>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</si>
  <si>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</si>
  <si>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</si>
  <si>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</si>
  <si>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</si>
  <si>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</si>
  <si>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</si>
  <si>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</si>
  <si>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</si>
  <si>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</si>
  <si>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</si>
  <si>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</si>
  <si>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</si>
  <si>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</si>
  <si>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</si>
  <si>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</si>
  <si>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</si>
  <si>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</si>
  <si>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</si>
  <si>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</si>
  <si>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</si>
  <si>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</si>
  <si>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</si>
  <si>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</si>
  <si>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</si>
  <si>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</si>
  <si>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</si>
  <si>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</si>
  <si>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</si>
  <si>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</si>
  <si>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</si>
  <si>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</si>
  <si>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</si>
  <si>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</si>
  <si>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</si>
  <si>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</si>
  <si>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</si>
  <si>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</si>
  <si>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</si>
  <si>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</si>
  <si>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</si>
  <si>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</si>
  <si>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</si>
  <si>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</si>
  <si>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</si>
  <si>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</si>
  <si>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</si>
  <si>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</si>
  <si>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</si>
  <si>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</si>
  <si>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</si>
  <si>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</si>
  <si>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</si>
  <si>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</si>
  <si>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</si>
  <si>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</si>
  <si>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</si>
  <si>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</si>
  <si>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</si>
  <si>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</si>
  <si>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</si>
  <si>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</si>
  <si>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</si>
  <si>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</si>
  <si>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</si>
  <si>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</si>
  <si>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</si>
  <si>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</si>
  <si>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</si>
  <si>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</si>
  <si>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</si>
  <si>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</si>
  <si>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</si>
  <si>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</si>
  <si>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</si>
  <si>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</si>
  <si>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</si>
  <si>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</si>
  <si>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</si>
  <si>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</si>
  <si>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</si>
  <si>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</si>
  <si>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</si>
  <si>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</si>
  <si>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</si>
  <si>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</si>
  <si>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</si>
  <si>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</si>
  <si>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</si>
  <si>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</si>
  <si>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</si>
  <si>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</si>
  <si>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</si>
  <si>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</si>
  <si>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</si>
  <si>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</si>
  <si>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</si>
  <si>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</si>
  <si>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</si>
  <si>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</si>
  <si>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</si>
  <si>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</si>
  <si>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</si>
  <si>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</si>
  <si>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</si>
  <si>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</si>
  <si>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</si>
  <si>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</si>
  <si>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</si>
  <si>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</si>
  <si>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</si>
  <si>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</si>
  <si>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</si>
  <si>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</si>
  <si>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</si>
  <si>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</si>
  <si>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</si>
  <si>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</si>
  <si>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</si>
  <si>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</si>
  <si>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</si>
  <si>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</si>
  <si>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</si>
  <si>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</si>
  <si>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</si>
  <si>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</si>
  <si>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</si>
  <si>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</si>
  <si>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</si>
  <si>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</si>
  <si>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</si>
  <si>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</si>
  <si>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</si>
  <si>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</si>
  <si>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</si>
  <si>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</si>
  <si>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</si>
  <si>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</si>
  <si>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</si>
  <si>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</si>
  <si>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</si>
  <si>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</si>
  <si>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</si>
  <si>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</si>
  <si>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</si>
  <si>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</si>
  <si>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</si>
  <si>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</si>
  <si>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</si>
  <si>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</si>
  <si>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</si>
  <si>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</si>
  <si>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</si>
  <si>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</si>
  <si>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</si>
  <si>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</si>
  <si>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</si>
  <si>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</si>
  <si>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</si>
  <si>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</si>
  <si>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</si>
  <si>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</si>
  <si>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</si>
  <si>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</si>
  <si>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</si>
  <si>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</si>
  <si>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</si>
  <si>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</si>
  <si>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</si>
  <si>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</si>
  <si>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</si>
  <si>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</si>
  <si>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</si>
  <si>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</si>
  <si>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</si>
  <si>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</si>
  <si>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</si>
  <si>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</si>
  <si>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</si>
  <si>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</si>
  <si>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</si>
  <si>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</si>
  <si>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</si>
  <si>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</si>
  <si>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</si>
  <si>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</si>
  <si>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</si>
  <si>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</si>
  <si>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</si>
  <si>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</si>
  <si>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</si>
  <si>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</si>
  <si>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</si>
  <si>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</si>
  <si>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</si>
  <si>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</si>
  <si>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</si>
  <si>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</si>
  <si>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</si>
  <si>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</si>
  <si>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</si>
  <si>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</si>
  <si>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</si>
  <si>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</si>
  <si>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</si>
  <si>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</si>
  <si>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</si>
  <si>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</si>
  <si>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</si>
  <si>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</si>
  <si>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</si>
  <si>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</si>
  <si>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</si>
  <si>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</si>
  <si>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</si>
  <si>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</si>
  <si>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</si>
  <si>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</si>
  <si>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</si>
  <si>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</si>
  <si>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</si>
  <si>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</si>
  <si>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</si>
  <si>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</si>
  <si>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</si>
  <si>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</si>
  <si>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</si>
  <si>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</si>
  <si>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</si>
  <si>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</si>
  <si>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</si>
  <si>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</si>
  <si>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</si>
  <si>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</si>
  <si>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</si>
  <si>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</si>
  <si>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</si>
  <si>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</si>
  <si>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</si>
  <si>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</si>
  <si>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</si>
  <si>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</si>
  <si>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</si>
  <si>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</si>
  <si>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</si>
  <si>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</si>
  <si>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</si>
  <si>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</si>
  <si>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</si>
  <si>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</si>
  <si>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</si>
  <si>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</si>
  <si>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</si>
  <si>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</si>
  <si>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</si>
  <si>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</si>
  <si>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</si>
  <si>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</si>
  <si>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</si>
  <si>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</si>
  <si>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</si>
  <si>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</si>
  <si>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</si>
  <si>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</si>
  <si>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</si>
  <si>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</si>
  <si>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</si>
  <si>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</si>
  <si>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</si>
  <si>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</si>
  <si>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</si>
  <si>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</si>
  <si>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</si>
  <si>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</si>
  <si>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</si>
  <si>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</si>
  <si>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</si>
  <si>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</si>
  <si>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</si>
  <si>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</si>
  <si>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</si>
  <si>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</si>
  <si>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</si>
  <si>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</si>
  <si>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</si>
  <si>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</si>
  <si>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</si>
  <si>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</si>
  <si>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</si>
  <si>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</si>
  <si>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</si>
  <si>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</si>
  <si>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</si>
  <si>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</si>
  <si>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</si>
  <si>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</si>
  <si>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</si>
  <si>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</si>
  <si>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</si>
  <si>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</si>
  <si>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</si>
  <si>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</si>
  <si>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</si>
  <si>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</si>
  <si>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</si>
  <si>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</si>
  <si>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</si>
  <si>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</si>
  <si>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</si>
  <si>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</si>
  <si>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</si>
  <si>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</si>
  <si>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</si>
  <si>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</si>
  <si>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</si>
  <si>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</si>
  <si>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</si>
  <si>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</si>
  <si>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</si>
  <si>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</si>
  <si>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</si>
  <si>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</si>
  <si>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</si>
  <si>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</si>
  <si>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</si>
  <si>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</si>
  <si>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</si>
  <si>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</si>
  <si>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</si>
  <si>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</si>
  <si>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</si>
  <si>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</si>
  <si>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</si>
  <si>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</si>
  <si>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</si>
  <si>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</si>
  <si>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</si>
  <si>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</si>
  <si>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</si>
  <si>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</si>
  <si>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</si>
  <si>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</si>
  <si>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</si>
  <si>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</si>
  <si>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</si>
  <si>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</si>
  <si>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</si>
  <si>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</si>
  <si>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</si>
  <si>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</si>
  <si>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</si>
  <si>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</si>
  <si>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</si>
  <si>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</si>
  <si>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</si>
  <si>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</si>
  <si>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</si>
  <si>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</si>
  <si>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</si>
  <si>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</si>
  <si>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</si>
  <si>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</si>
  <si>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</si>
  <si>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</si>
  <si>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</si>
  <si>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</si>
  <si>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</si>
  <si>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</si>
  <si>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</si>
  <si>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</si>
  <si>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</si>
  <si>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</si>
  <si>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</si>
  <si>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</si>
  <si>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</si>
  <si>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</si>
  <si>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</si>
  <si>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</si>
  <si>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</si>
  <si>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</si>
  <si>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</si>
  <si>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</si>
  <si>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</si>
  <si>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</si>
  <si>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</si>
  <si>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</si>
  <si>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</si>
  <si>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</si>
  <si>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</si>
  <si>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</si>
  <si>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</si>
  <si>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</si>
  <si>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</si>
  <si>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</si>
  <si>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</si>
  <si>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</si>
  <si>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</si>
  <si>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</si>
  <si>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</si>
  <si>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</si>
  <si>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</si>
  <si>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</si>
  <si>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</si>
  <si>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</si>
  <si>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</si>
  <si>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</si>
  <si>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</si>
  <si>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</si>
  <si>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</si>
  <si>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</si>
  <si>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</si>
  <si>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</si>
  <si>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</si>
  <si>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</si>
  <si>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</si>
  <si>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</si>
  <si>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</si>
  <si>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</si>
  <si>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</si>
  <si>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</si>
  <si>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</si>
  <si>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</si>
  <si>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</si>
  <si>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</si>
  <si>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</si>
  <si>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</si>
  <si>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</si>
  <si>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</si>
  <si>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</si>
  <si>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</si>
  <si>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</si>
  <si>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</si>
  <si>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</si>
  <si>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</si>
  <si>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</si>
  <si>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</si>
  <si>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</si>
  <si>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</si>
  <si>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</si>
  <si>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</si>
  <si>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</si>
  <si>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</si>
  <si>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</si>
  <si>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</si>
  <si>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</si>
  <si>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</si>
  <si>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</si>
  <si>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</si>
  <si>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</si>
  <si>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</si>
  <si>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</si>
  <si>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</si>
  <si>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</si>
  <si>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</si>
  <si>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</si>
  <si>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</si>
  <si>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</si>
  <si>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</si>
  <si>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</si>
  <si>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</si>
  <si>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</si>
  <si>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</si>
  <si>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</si>
  <si>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</si>
  <si>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</si>
  <si>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</si>
  <si>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</si>
  <si>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</si>
  <si>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</si>
  <si>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</si>
  <si>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</si>
  <si>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</si>
  <si>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</si>
  <si>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</si>
  <si>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</si>
  <si>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</si>
  <si>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</si>
  <si>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</si>
  <si>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</si>
  <si>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</si>
  <si>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</si>
  <si>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</si>
  <si>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</si>
  <si>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</si>
  <si>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</si>
  <si>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</si>
  <si>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</si>
  <si>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</si>
  <si>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</si>
  <si>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</si>
  <si>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</si>
  <si>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</si>
  <si>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</si>
  <si>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</si>
  <si>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</si>
  <si>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</si>
  <si>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</si>
  <si>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</si>
  <si>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</si>
  <si>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</si>
  <si>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</si>
  <si>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</si>
  <si>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</si>
  <si>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</si>
  <si>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</si>
  <si>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</si>
  <si>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</si>
  <si>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</si>
  <si>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</si>
  <si>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</si>
  <si>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</si>
  <si>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</si>
  <si>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</si>
  <si>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</si>
  <si>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</si>
  <si>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</si>
  <si>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</si>
  <si>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</si>
  <si>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</si>
  <si>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</si>
  <si>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</si>
  <si>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</si>
  <si>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</si>
  <si>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</si>
  <si>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</si>
  <si>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</si>
  <si>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</si>
  <si>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</si>
  <si>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</si>
  <si>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</si>
  <si>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</si>
  <si>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</si>
  <si>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</si>
  <si>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</si>
  <si>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</si>
  <si>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</si>
  <si>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</si>
  <si>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</si>
  <si>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</si>
  <si>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</si>
  <si>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</si>
  <si>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</si>
  <si>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</si>
  <si>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</si>
  <si>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</si>
  <si>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</si>
  <si>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</si>
  <si>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</si>
  <si>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</si>
  <si>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</si>
  <si>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</si>
  <si>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</si>
  <si>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</si>
  <si>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</si>
  <si>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</si>
  <si>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</si>
  <si>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</si>
  <si>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</si>
  <si>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</si>
  <si>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</si>
  <si>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</si>
  <si>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</si>
  <si>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</si>
  <si>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</si>
  <si>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</si>
  <si>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</si>
  <si>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</si>
  <si>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</si>
  <si>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</si>
  <si>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</si>
  <si>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</si>
  <si>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</si>
  <si>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</si>
  <si>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</si>
  <si>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</si>
  <si>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</si>
  <si>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</si>
  <si>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</si>
  <si>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</si>
  <si>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</si>
  <si>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</si>
  <si>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</si>
  <si>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</si>
  <si>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</si>
  <si>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</si>
  <si>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</si>
  <si>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</si>
  <si>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</si>
  <si>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</si>
  <si>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</si>
  <si>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</si>
  <si>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</si>
  <si>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</si>
  <si>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</si>
  <si>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</si>
  <si>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</si>
  <si>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</si>
  <si>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</si>
  <si>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</si>
  <si>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</si>
  <si>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</si>
  <si>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</si>
  <si>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</si>
  <si>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</si>
  <si>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</si>
  <si>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</si>
  <si>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</si>
  <si>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</si>
  <si>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</si>
  <si>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</si>
  <si>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</si>
  <si>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</si>
  <si>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</si>
  <si>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</si>
  <si>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</si>
  <si>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</si>
  <si>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</si>
  <si>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</si>
  <si>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</si>
  <si>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</si>
  <si>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</si>
  <si>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</si>
  <si>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</si>
  <si>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</si>
  <si>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</si>
  <si>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</si>
  <si>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</si>
  <si>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</si>
  <si>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</si>
  <si>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</si>
  <si>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</si>
  <si>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</si>
  <si>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</si>
  <si>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</si>
  <si>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</si>
  <si>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</si>
  <si>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</si>
  <si>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</si>
  <si>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</si>
  <si>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</si>
  <si>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</si>
  <si>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</si>
  <si>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</si>
  <si>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</si>
  <si>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</si>
  <si>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</si>
  <si>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</si>
  <si>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</si>
  <si>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</si>
  <si>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</si>
  <si>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</si>
  <si>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</si>
  <si>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</si>
  <si>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</si>
  <si>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</si>
  <si>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</si>
  <si>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</si>
  <si>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</si>
  <si>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</si>
  <si>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</si>
  <si>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</si>
  <si>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</si>
  <si>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</si>
  <si>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</si>
  <si>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</si>
  <si>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</si>
  <si>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</si>
  <si>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</si>
  <si>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</si>
  <si>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</si>
  <si>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</si>
  <si>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</si>
  <si>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</si>
  <si>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</si>
  <si>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</si>
  <si>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</si>
  <si>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</si>
  <si>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</si>
  <si>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</si>
  <si>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</si>
  <si>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</si>
  <si>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</si>
  <si>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</si>
  <si>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</si>
  <si>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</si>
  <si>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</si>
  <si>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</si>
  <si>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</si>
  <si>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</si>
  <si>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</si>
  <si>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</si>
  <si>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</si>
  <si>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</si>
  <si>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</si>
  <si>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</si>
  <si>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</si>
  <si>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</si>
  <si>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</si>
  <si>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</si>
  <si>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</si>
  <si>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</si>
  <si>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</si>
  <si>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</si>
  <si>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</si>
  <si>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</si>
  <si>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</si>
  <si>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</si>
  <si>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</si>
  <si>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</si>
  <si>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</si>
  <si>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</si>
  <si>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</si>
  <si>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</si>
  <si>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</si>
  <si>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</si>
  <si>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</si>
  <si>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</si>
  <si>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</si>
  <si>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</si>
  <si>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</si>
  <si>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</si>
  <si>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</si>
  <si>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</si>
  <si>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</si>
  <si>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</si>
  <si>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</si>
  <si>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</si>
  <si>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</si>
  <si>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</si>
  <si>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</si>
  <si>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</si>
  <si>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</si>
  <si>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</si>
  <si>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</si>
  <si>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</si>
  <si>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</si>
  <si>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</si>
  <si>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</si>
  <si>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</si>
  <si>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</si>
  <si>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</si>
  <si>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</si>
  <si>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</si>
  <si>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</si>
  <si>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</si>
  <si>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</si>
  <si>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</si>
  <si>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</si>
  <si>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</si>
  <si>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</si>
  <si>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</si>
  <si>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</si>
  <si>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</si>
  <si>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</si>
  <si>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</si>
  <si>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</si>
  <si>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</si>
  <si>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</si>
  <si>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</si>
  <si>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</si>
  <si>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</si>
  <si>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</si>
  <si>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</si>
  <si>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</si>
  <si>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</si>
  <si>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</si>
  <si>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</si>
  <si>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</si>
  <si>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</si>
  <si>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</si>
  <si>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</si>
  <si>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</si>
  <si>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</si>
  <si>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</si>
  <si>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</si>
  <si>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</si>
  <si>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</si>
  <si>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</si>
  <si>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</si>
  <si>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</si>
  <si>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</si>
  <si>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</si>
  <si>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</si>
  <si>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</si>
  <si>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</si>
  <si>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</si>
  <si>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</si>
  <si>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</si>
  <si>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</si>
  <si>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</si>
  <si>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</si>
  <si>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</si>
  <si>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</si>
  <si>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</si>
  <si>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</si>
  <si>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</si>
  <si>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</si>
  <si>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</si>
  <si>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</si>
  <si>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</si>
  <si>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</si>
  <si>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</si>
  <si>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</si>
  <si>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</si>
  <si>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</si>
  <si>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</si>
  <si>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</si>
  <si>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</si>
  <si>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</si>
  <si>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</si>
  <si>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</si>
  <si>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</si>
  <si>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</si>
  <si>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</si>
  <si>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</si>
  <si>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</si>
  <si>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</si>
  <si>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</si>
  <si>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</si>
  <si>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</si>
  <si>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</si>
  <si>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</si>
  <si>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</si>
  <si>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</si>
  <si>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</si>
  <si>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</si>
  <si>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</si>
  <si>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</si>
  <si>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</si>
  <si>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</si>
  <si>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</si>
  <si>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</si>
  <si>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</si>
  <si>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</si>
  <si>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</si>
  <si>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</si>
  <si>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</si>
  <si>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</si>
  <si>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</si>
  <si>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</si>
  <si>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</si>
  <si>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</si>
  <si>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</si>
  <si>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</si>
  <si>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</si>
  <si>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</si>
  <si>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</si>
  <si>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</si>
  <si>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</si>
  <si>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</si>
  <si>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</si>
  <si>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</si>
  <si>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</si>
  <si>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</si>
  <si>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</si>
  <si>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</si>
  <si>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</si>
  <si>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</si>
  <si>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</si>
  <si>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</si>
  <si>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</si>
  <si>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</si>
  <si>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</si>
  <si>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</si>
  <si>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</si>
  <si>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</si>
  <si>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</si>
  <si>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</si>
  <si>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</si>
  <si>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</si>
  <si>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</si>
  <si>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</si>
  <si>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</si>
  <si>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</si>
  <si>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</si>
  <si>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</si>
  <si>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</si>
  <si>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</si>
  <si>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</si>
  <si>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</si>
  <si>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</si>
  <si>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</si>
  <si>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</si>
  <si>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</si>
  <si>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</si>
  <si>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</si>
  <si>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</si>
  <si>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</si>
  <si>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</si>
  <si>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</si>
  <si>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</si>
  <si>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</si>
  <si>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</si>
  <si>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</si>
  <si>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</si>
  <si>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</si>
  <si>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</si>
  <si>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</si>
  <si>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</si>
  <si>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</si>
  <si>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</si>
  <si>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</si>
  <si>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</si>
  <si>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</si>
  <si>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</si>
  <si>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</si>
  <si>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</si>
  <si>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</si>
  <si>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</si>
  <si>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</si>
  <si>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</si>
  <si>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</si>
  <si>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</si>
  <si>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</si>
  <si>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</si>
  <si>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</si>
  <si>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</si>
  <si>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</si>
  <si>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</si>
  <si>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</si>
  <si>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</si>
  <si>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</si>
  <si>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</si>
  <si>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</si>
  <si>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</si>
  <si>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</si>
  <si>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</si>
  <si>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</si>
  <si>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</si>
  <si>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</si>
  <si>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</si>
  <si>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</si>
  <si>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</si>
  <si>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</si>
  <si>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</si>
  <si>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</si>
  <si>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</si>
  <si>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</si>
  <si>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</si>
  <si>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</si>
  <si>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</si>
  <si>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</si>
  <si>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</si>
  <si>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</si>
  <si>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</si>
  <si>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</si>
  <si>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</si>
  <si>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</si>
  <si>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</si>
  <si>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</si>
  <si>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</si>
  <si>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</si>
  <si>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</si>
  <si>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</si>
  <si>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</si>
  <si>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</si>
  <si>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</si>
  <si>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</si>
  <si>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</si>
  <si>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</si>
  <si>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</si>
  <si>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</si>
  <si>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</si>
  <si>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</si>
  <si>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</si>
  <si>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</si>
  <si>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</si>
  <si>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</si>
  <si>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</si>
  <si>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</si>
  <si>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</si>
  <si>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</si>
  <si>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</si>
  <si>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</si>
  <si>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</si>
  <si>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</si>
  <si>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</si>
  <si>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</si>
  <si>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</si>
  <si>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</si>
  <si>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</si>
  <si>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</si>
  <si>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</si>
  <si>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</si>
  <si>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</si>
  <si>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</si>
  <si>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</si>
  <si>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</si>
  <si>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</si>
  <si>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</si>
  <si>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</si>
  <si>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</si>
  <si>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</si>
  <si>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</si>
  <si>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</si>
  <si>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</si>
  <si>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</si>
  <si>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</si>
  <si>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</si>
  <si>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</si>
  <si>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</si>
  <si>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</si>
  <si>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</si>
  <si>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</si>
  <si>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</si>
  <si>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</si>
  <si>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</si>
  <si>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</si>
  <si>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</si>
  <si>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</si>
  <si>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</si>
  <si>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</si>
  <si>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</si>
  <si>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</si>
  <si>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</si>
  <si>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</si>
  <si>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</si>
  <si>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</si>
  <si>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</si>
  <si>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</si>
  <si>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</si>
  <si>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</si>
  <si>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</si>
  <si>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</si>
  <si>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</si>
  <si>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</si>
  <si>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</si>
  <si>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</si>
  <si>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</si>
  <si>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</si>
  <si>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</si>
  <si>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</si>
  <si>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</si>
  <si>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</si>
  <si>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</si>
  <si>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</si>
  <si>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</si>
  <si>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</si>
  <si>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</si>
  <si>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</si>
  <si>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</si>
  <si>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</si>
  <si>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</si>
  <si>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</si>
  <si>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</si>
  <si>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</si>
  <si>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</si>
  <si>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</si>
  <si>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</si>
  <si>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</si>
  <si>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</si>
  <si>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</si>
  <si>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</si>
  <si>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</si>
  <si>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</si>
  <si>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</si>
  <si>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</si>
  <si>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</si>
  <si>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</si>
  <si>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</si>
  <si>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</si>
  <si>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</si>
  <si>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</si>
  <si>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</si>
  <si>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</si>
  <si>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</si>
  <si>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</si>
  <si>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</si>
  <si>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</si>
  <si>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</si>
  <si>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</si>
  <si>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</si>
  <si>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</si>
  <si>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</si>
  <si>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</si>
  <si>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</si>
  <si>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</si>
  <si>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</si>
  <si>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</si>
  <si>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</si>
  <si>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</si>
  <si>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</si>
  <si>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</si>
  <si>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</si>
  <si>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</si>
  <si>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</si>
  <si>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</si>
  <si>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</si>
  <si>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</si>
  <si>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</si>
  <si>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</si>
  <si>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</si>
  <si>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</si>
  <si>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</si>
  <si>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</si>
  <si>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</si>
  <si>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</si>
  <si>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</si>
  <si>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</si>
  <si>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</si>
  <si>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</si>
  <si>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</si>
  <si>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</si>
  <si>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</si>
  <si>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</si>
  <si>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</si>
  <si>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</si>
  <si>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</si>
  <si>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</si>
  <si>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</si>
  <si>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</si>
  <si>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</si>
  <si>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</si>
  <si>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</si>
  <si>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</si>
  <si>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</si>
  <si>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</si>
  <si>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</si>
  <si>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</si>
  <si>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</si>
  <si>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</si>
  <si>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</si>
  <si>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</si>
  <si>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</si>
  <si>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</si>
  <si>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</si>
  <si>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</si>
  <si>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</si>
  <si>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</si>
  <si>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</si>
  <si>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</si>
  <si>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</si>
  <si>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</si>
  <si>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</si>
  <si>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</si>
  <si>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</si>
  <si>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</si>
  <si>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</si>
  <si>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</si>
  <si>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</si>
  <si>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</si>
  <si>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</si>
  <si>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</si>
  <si>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</si>
  <si>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</si>
  <si>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</si>
  <si>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</si>
  <si>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</si>
  <si>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</si>
  <si>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</si>
  <si>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</si>
  <si>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</si>
  <si>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</si>
  <si>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</si>
  <si>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</si>
  <si>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</si>
  <si>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</si>
  <si>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</si>
  <si>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</si>
  <si>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</si>
  <si>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</si>
  <si>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</si>
  <si>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</si>
  <si>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</si>
  <si>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</si>
  <si>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</si>
  <si>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</si>
  <si>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</si>
  <si>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</si>
  <si>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</si>
  <si>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</si>
  <si>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</si>
  <si>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</si>
  <si>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</si>
  <si>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</si>
  <si>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</si>
  <si>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</si>
  <si>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</si>
  <si>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</si>
  <si>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</si>
  <si>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</si>
  <si>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</si>
  <si>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</si>
  <si>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</si>
  <si>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</si>
  <si>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</si>
  <si>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</si>
  <si>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</si>
  <si>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</si>
  <si>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</si>
  <si>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</si>
  <si>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</si>
  <si>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</si>
  <si>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</si>
  <si>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</si>
  <si>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</si>
  <si>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</si>
  <si>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</si>
  <si>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</si>
  <si>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</si>
  <si>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</si>
  <si>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</si>
  <si>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</si>
  <si>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</si>
  <si>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</si>
  <si>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</si>
  <si>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</si>
  <si>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</si>
  <si>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</si>
  <si>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</si>
  <si>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</si>
  <si>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</si>
  <si>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</si>
  <si>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</si>
  <si>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</si>
  <si>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</si>
  <si>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</si>
  <si>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</si>
  <si>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</si>
  <si>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</si>
  <si>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</si>
  <si>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</si>
  <si>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</si>
  <si>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</si>
  <si>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</si>
  <si>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</si>
  <si>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</si>
  <si>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</si>
  <si>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</si>
  <si>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</si>
  <si>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</si>
  <si>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</si>
  <si>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</si>
  <si>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</si>
  <si>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</si>
  <si>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</si>
  <si>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</si>
  <si>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</si>
  <si>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</si>
  <si>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</si>
  <si>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</si>
  <si>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</si>
  <si>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</si>
  <si>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</si>
  <si>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</si>
  <si>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</si>
  <si>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</si>
  <si>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</si>
  <si>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</si>
  <si>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</si>
  <si>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</si>
  <si>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</si>
  <si>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</si>
  <si>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</si>
  <si>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</si>
  <si>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</si>
  <si>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</si>
  <si>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</si>
  <si>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</si>
  <si>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</si>
  <si>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</si>
  <si>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</si>
  <si>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</si>
  <si>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</si>
  <si>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</si>
  <si>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</si>
  <si>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</si>
  <si>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</si>
  <si>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</si>
  <si>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</si>
  <si>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</si>
  <si>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</si>
  <si>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</si>
  <si>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</si>
  <si>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</si>
  <si>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</si>
  <si>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</si>
  <si>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</si>
  <si>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</si>
  <si>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</si>
  <si>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</si>
  <si>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</si>
  <si>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</si>
  <si>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</si>
  <si>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</si>
  <si>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</si>
  <si>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</si>
  <si>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</si>
  <si>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</si>
  <si>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</si>
  <si>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</si>
  <si>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</si>
  <si>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</si>
  <si>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</si>
  <si>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</si>
  <si>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</si>
  <si>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</si>
  <si>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</si>
  <si>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</si>
  <si>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</si>
  <si>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</si>
  <si>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</si>
  <si>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</si>
  <si>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</si>
  <si>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</si>
  <si>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</si>
  <si>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</si>
  <si>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</si>
  <si>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</si>
  <si>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</si>
  <si>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</si>
  <si>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</si>
  <si>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</si>
  <si>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</si>
  <si>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</si>
  <si>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</si>
  <si>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</si>
  <si>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</si>
  <si>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</si>
  <si>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</si>
  <si>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</si>
  <si>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</si>
  <si>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</si>
  <si>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</si>
  <si>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</si>
  <si>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</si>
  <si>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</si>
  <si>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</si>
  <si>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</si>
  <si>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</si>
  <si>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</si>
  <si>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</si>
  <si>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</si>
  <si>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</si>
  <si>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</si>
  <si>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</si>
  <si>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</si>
  <si>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</si>
  <si>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</si>
  <si>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</si>
  <si>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</si>
  <si>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</si>
  <si>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</si>
  <si>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</si>
  <si>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</si>
  <si>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</si>
  <si>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</si>
  <si>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</si>
  <si>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</si>
  <si>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</si>
  <si>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</si>
  <si>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</si>
  <si>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</si>
  <si>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</si>
  <si>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</si>
  <si>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</si>
  <si>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</si>
  <si>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</si>
  <si>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</si>
  <si>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</si>
  <si>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</si>
  <si>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</si>
  <si>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</si>
  <si>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</si>
  <si>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</si>
  <si>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</si>
  <si>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</si>
  <si>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</si>
  <si>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</si>
  <si>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</si>
  <si>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</si>
  <si>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</si>
  <si>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</si>
  <si>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</si>
  <si>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</si>
  <si>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</si>
  <si>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</si>
  <si>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</si>
  <si>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</si>
  <si>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</si>
  <si>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</si>
  <si>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</si>
  <si>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</si>
  <si>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</si>
  <si>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</si>
  <si>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</si>
  <si>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</si>
  <si>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</si>
  <si>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</si>
  <si>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</si>
  <si>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</si>
  <si>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</si>
  <si>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</si>
  <si>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</si>
  <si>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</si>
  <si>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</si>
  <si>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</si>
  <si>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</si>
  <si>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</si>
  <si>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</si>
  <si>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</si>
  <si>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</si>
  <si>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</si>
  <si>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</si>
  <si>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</si>
  <si>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</si>
  <si>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</si>
  <si>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</si>
  <si>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</si>
  <si>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</si>
  <si>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</si>
  <si>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</si>
  <si>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</si>
  <si>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</si>
  <si>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</si>
  <si>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</si>
  <si>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</si>
  <si>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</si>
  <si>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</si>
  <si>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</si>
  <si>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</si>
  <si>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</si>
  <si>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</si>
  <si>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</si>
  <si>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</si>
  <si>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</si>
  <si>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</si>
  <si>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</si>
  <si>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</si>
  <si>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</si>
  <si>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</si>
  <si>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</si>
  <si>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</si>
  <si>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</si>
  <si>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</si>
  <si>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</si>
  <si>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</si>
  <si>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</si>
  <si>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</si>
  <si>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</si>
  <si>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</si>
  <si>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</si>
  <si>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</si>
  <si>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</si>
  <si>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</si>
  <si>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</si>
  <si>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</si>
  <si>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</si>
  <si>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</si>
  <si>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</si>
  <si>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</si>
  <si>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</si>
  <si>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</si>
  <si>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</si>
  <si>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</si>
  <si>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</si>
  <si>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</si>
  <si>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</si>
  <si>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</si>
  <si>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</si>
  <si>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</si>
  <si>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</si>
  <si>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</si>
  <si>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</si>
  <si>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</si>
  <si>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</si>
  <si>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</si>
  <si>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</si>
  <si>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</si>
  <si>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</si>
  <si>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</si>
  <si>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</si>
  <si>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</si>
  <si>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</si>
  <si>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</si>
  <si>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</si>
  <si>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</si>
  <si>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</si>
  <si>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</si>
  <si>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</si>
  <si>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</si>
  <si>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</si>
  <si>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</si>
  <si>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</si>
  <si>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</si>
  <si>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</si>
  <si>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</si>
  <si>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</si>
  <si>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</si>
  <si>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</si>
  <si>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</si>
  <si>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</si>
  <si>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</si>
  <si>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</si>
  <si>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</si>
  <si>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</si>
  <si>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</si>
  <si>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</si>
  <si>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</si>
  <si>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</si>
  <si>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</si>
  <si>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</si>
  <si>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</si>
  <si>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</si>
  <si>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</si>
  <si>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</si>
  <si>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</si>
  <si>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</si>
  <si>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</si>
  <si>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</si>
  <si>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</si>
  <si>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</si>
  <si>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</si>
  <si>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</si>
  <si>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</si>
  <si>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</si>
  <si>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</si>
  <si>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</si>
  <si>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</si>
  <si>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</si>
  <si>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</si>
  <si>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</si>
  <si>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</si>
  <si>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</si>
  <si>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</si>
  <si>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</si>
  <si>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</si>
  <si>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</si>
  <si>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</si>
  <si>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</si>
  <si>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</si>
  <si>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</si>
  <si>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</si>
  <si>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</si>
  <si>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</si>
  <si>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</si>
  <si>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</si>
  <si>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</si>
  <si>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</si>
  <si>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</si>
  <si>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</si>
  <si>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</si>
  <si>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</si>
  <si>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</si>
  <si>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</si>
  <si>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</si>
  <si>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</si>
  <si>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</si>
  <si>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</si>
  <si>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</si>
  <si>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</si>
  <si>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</si>
  <si>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</si>
  <si>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</si>
  <si>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</si>
  <si>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</si>
  <si>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</si>
  <si>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</si>
  <si>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</si>
  <si>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</si>
  <si>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</si>
  <si>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</si>
  <si>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</si>
  <si>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</si>
  <si>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</si>
  <si>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</si>
  <si>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</si>
  <si>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</si>
  <si>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</si>
  <si>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</si>
  <si>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</si>
  <si>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</si>
  <si>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</si>
  <si>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</si>
  <si>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</si>
  <si>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</si>
  <si>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</si>
  <si>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</si>
  <si>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</si>
  <si>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</si>
  <si>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</si>
  <si>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</si>
  <si>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</si>
  <si>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</si>
  <si>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</si>
  <si>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</si>
  <si>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</si>
  <si>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</si>
  <si>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</si>
  <si>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</si>
  <si>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</si>
  <si>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</si>
  <si>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</si>
  <si>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</si>
  <si>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</si>
  <si>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</si>
  <si>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</si>
  <si>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</si>
  <si>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</si>
  <si>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</si>
  <si>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</si>
  <si>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</si>
  <si>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</si>
  <si>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</si>
  <si>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</si>
  <si>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</si>
  <si>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</si>
  <si>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</si>
  <si>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</si>
  <si>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</si>
  <si>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</si>
  <si>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</si>
  <si>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</si>
  <si>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</si>
  <si>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</si>
  <si>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</si>
  <si>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</si>
  <si>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</si>
  <si>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</si>
  <si>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</si>
  <si>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</si>
  <si>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</si>
  <si>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</si>
  <si>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</si>
  <si>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</si>
  <si>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</si>
  <si>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</si>
  <si>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</si>
  <si>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</si>
  <si>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</si>
  <si>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</si>
  <si>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</si>
  <si>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</si>
  <si>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</si>
  <si>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</si>
  <si>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</si>
  <si>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</si>
  <si>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</si>
  <si>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</si>
  <si>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</si>
  <si>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</si>
  <si>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</si>
  <si>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</si>
  <si>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</si>
  <si>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</si>
  <si>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</si>
  <si>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</si>
  <si>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</si>
  <si>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</si>
  <si>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</si>
  <si>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</si>
  <si>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</si>
  <si>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</si>
  <si>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</si>
  <si>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</si>
  <si>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</si>
  <si>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</si>
  <si>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</si>
  <si>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</si>
  <si>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</si>
  <si>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</si>
  <si>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</si>
  <si>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</si>
  <si>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</si>
  <si>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</si>
  <si>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</si>
  <si>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</si>
  <si>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</si>
  <si>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</si>
  <si>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</si>
  <si>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</si>
  <si>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</si>
  <si>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</si>
  <si>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</si>
  <si>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</si>
  <si>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</si>
  <si>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</si>
  <si>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</si>
  <si>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</si>
  <si>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</si>
  <si>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</si>
  <si>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</si>
  <si>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</si>
  <si>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</si>
  <si>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</si>
  <si>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</si>
  <si>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</si>
  <si>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</si>
  <si>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</si>
  <si>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</si>
  <si>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</si>
  <si>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</si>
  <si>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</si>
  <si>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</si>
  <si>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</si>
  <si>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</si>
  <si>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</si>
  <si>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</si>
  <si>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</si>
  <si>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</si>
  <si>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</si>
  <si>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</si>
  <si>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</si>
  <si>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</si>
  <si>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</si>
  <si>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</si>
  <si>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</si>
  <si>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</si>
  <si>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</si>
  <si>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</si>
  <si>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</si>
  <si>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</si>
  <si>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</si>
  <si>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</si>
  <si>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</si>
  <si>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</si>
  <si>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</si>
  <si>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</si>
  <si>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</si>
  <si>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</si>
  <si>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</si>
  <si>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</si>
  <si>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</si>
  <si>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</si>
  <si>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</si>
  <si>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</si>
  <si>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</si>
  <si>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</si>
  <si>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</si>
  <si>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</si>
  <si>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</si>
  <si>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</si>
  <si>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</si>
  <si>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</si>
  <si>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</si>
  <si>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</si>
  <si>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</si>
  <si>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</si>
  <si>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</si>
  <si>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</si>
  <si>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</si>
  <si>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</si>
  <si>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</si>
  <si>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</si>
  <si>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</si>
  <si>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</si>
  <si>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</si>
  <si>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</si>
  <si>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</si>
  <si>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</si>
  <si>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</si>
  <si>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</si>
  <si>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</si>
  <si>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</si>
  <si>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</si>
  <si>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</si>
  <si>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</si>
  <si>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</si>
  <si>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</si>
  <si>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</si>
  <si>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</si>
  <si>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</si>
  <si>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</si>
  <si>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</si>
  <si>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</si>
  <si>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</si>
  <si>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</si>
  <si>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</si>
  <si>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</si>
  <si>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</si>
  <si>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</si>
  <si>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</si>
  <si>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</si>
  <si>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</si>
  <si>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</si>
  <si>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</si>
  <si>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</si>
  <si>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</si>
  <si>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</si>
  <si>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</si>
  <si>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</si>
  <si>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</si>
  <si>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</si>
  <si>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</si>
  <si>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</si>
  <si>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</si>
  <si>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</si>
  <si>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</si>
  <si>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</si>
  <si>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</si>
  <si>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</si>
  <si>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</si>
  <si>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</si>
  <si>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</si>
  <si>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</si>
  <si>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</si>
  <si>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</si>
  <si>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</si>
  <si>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</si>
  <si>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</si>
  <si>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</si>
  <si>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</si>
  <si>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</si>
  <si>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</si>
  <si>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</si>
  <si>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</si>
  <si>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</si>
  <si>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</si>
  <si>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</si>
  <si>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</si>
  <si>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</si>
  <si>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</si>
  <si>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</si>
  <si>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</si>
  <si>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</si>
  <si>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</si>
  <si>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</si>
  <si>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</si>
  <si>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</si>
  <si>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</si>
  <si>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</si>
  <si>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</si>
  <si>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</si>
  <si>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</si>
  <si>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</si>
  <si>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</si>
  <si>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</si>
  <si>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</si>
  <si>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</si>
  <si>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</si>
  <si>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</si>
  <si>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</si>
  <si>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</si>
  <si>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</si>
  <si>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</si>
  <si>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</si>
  <si>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</si>
  <si>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</si>
  <si>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</si>
  <si>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</si>
  <si>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</si>
  <si>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</si>
  <si>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</si>
  <si>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</si>
  <si>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</si>
  <si>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</si>
  <si>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</si>
  <si>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</si>
  <si>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</si>
  <si>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</si>
  <si>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</si>
  <si>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</si>
  <si>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</si>
  <si>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</si>
  <si>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</si>
  <si>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</si>
  <si>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</si>
  <si>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</si>
  <si>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</si>
  <si>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</si>
  <si>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</si>
  <si>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</si>
  <si>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</si>
  <si>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</si>
  <si>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</si>
  <si>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</si>
  <si>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</si>
  <si>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</si>
  <si>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</si>
  <si>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</si>
  <si>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</si>
  <si>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</si>
  <si>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</si>
  <si>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</si>
  <si>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</si>
  <si>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</si>
  <si>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</si>
  <si>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</si>
  <si>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</si>
  <si>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</si>
  <si>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</si>
  <si>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</si>
  <si>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</si>
  <si>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</si>
  <si>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</si>
  <si>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</si>
  <si>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</si>
  <si>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</si>
  <si>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</si>
  <si>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</si>
  <si>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</si>
  <si>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</si>
  <si>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</si>
  <si>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</si>
  <si>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</si>
  <si>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</si>
  <si>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</si>
  <si>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</si>
  <si>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</si>
  <si>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</si>
  <si>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</si>
  <si>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</si>
  <si>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</si>
  <si>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</si>
  <si>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</si>
  <si>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</si>
  <si>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</si>
  <si>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</si>
  <si>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</si>
  <si>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</si>
  <si>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</si>
  <si>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</si>
  <si>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</si>
  <si>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</si>
  <si>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</si>
  <si>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</si>
  <si>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</si>
  <si>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</si>
  <si>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</si>
  <si>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</si>
  <si>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</si>
  <si>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</si>
  <si>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</si>
  <si>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</si>
  <si>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</si>
  <si>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</si>
  <si>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</si>
  <si>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</si>
  <si>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</si>
  <si>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</si>
  <si>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</si>
  <si>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</si>
  <si>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</si>
  <si>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</si>
  <si>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</si>
  <si>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</si>
  <si>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</si>
  <si>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</si>
  <si>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</si>
  <si>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</si>
  <si>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</si>
  <si>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</si>
  <si>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</si>
  <si>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</si>
  <si>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</si>
  <si>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</si>
  <si>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</si>
  <si>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</si>
  <si>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</si>
  <si>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</si>
  <si>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</si>
  <si>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</si>
  <si>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</si>
  <si>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</si>
  <si>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</si>
  <si>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</si>
  <si>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</si>
  <si>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</si>
  <si>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</si>
  <si>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</si>
  <si>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</si>
  <si>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</si>
  <si>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</si>
  <si>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</si>
  <si>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</si>
  <si>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</si>
  <si>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</si>
  <si>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</si>
  <si>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</si>
  <si>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</si>
  <si>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</si>
  <si>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</si>
  <si>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</si>
  <si>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</si>
  <si>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</si>
  <si>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</si>
  <si>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</si>
  <si>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</si>
  <si>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</si>
  <si>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</si>
  <si>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</si>
  <si>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</si>
  <si>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</si>
  <si>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</si>
  <si>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</si>
  <si>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</si>
  <si>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</si>
  <si>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</si>
  <si>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</si>
  <si>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</si>
  <si>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</si>
  <si>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</si>
  <si>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</si>
  <si>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</si>
  <si>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</si>
  <si>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</si>
  <si>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</si>
  <si>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</si>
  <si>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</si>
  <si>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</si>
  <si>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</si>
  <si>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</si>
  <si>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</si>
  <si>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</si>
  <si>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</si>
  <si>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</si>
  <si>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</si>
  <si>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</si>
  <si>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</si>
  <si>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</si>
  <si>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</si>
  <si>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</si>
  <si>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</si>
  <si>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</si>
  <si>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</si>
  <si>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</si>
  <si>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</si>
  <si>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</si>
  <si>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</si>
  <si>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</si>
  <si>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</si>
  <si>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</si>
  <si>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</si>
  <si>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</si>
  <si>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</si>
  <si>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</si>
  <si>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</si>
  <si>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</si>
  <si>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</si>
  <si>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</si>
  <si>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</si>
  <si>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</si>
  <si>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</si>
  <si>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</si>
  <si>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</si>
  <si>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</si>
  <si>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</si>
  <si>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</si>
  <si>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</si>
  <si>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</si>
  <si>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</si>
  <si>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</si>
  <si>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</si>
  <si>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</si>
  <si>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</si>
  <si>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</si>
  <si>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</si>
  <si>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</si>
  <si>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</si>
  <si>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</si>
  <si>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</si>
  <si>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</si>
  <si>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</si>
  <si>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</si>
  <si>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</si>
  <si>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</si>
  <si>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</si>
  <si>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</si>
  <si>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</si>
  <si>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</si>
  <si>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</si>
  <si>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</si>
  <si>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</si>
  <si>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</si>
  <si>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</si>
  <si>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</si>
  <si>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</si>
  <si>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</si>
  <si>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</si>
  <si>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</si>
  <si>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</si>
  <si>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</si>
  <si>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</si>
  <si>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</si>
  <si>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</si>
  <si>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</si>
  <si>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</si>
  <si>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</si>
  <si>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</si>
  <si>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</si>
  <si>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</si>
  <si>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</si>
  <si>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</si>
  <si>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</si>
  <si>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</si>
  <si>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</si>
  <si>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</si>
  <si>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</si>
  <si>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</si>
  <si>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</si>
  <si>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</si>
  <si>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</si>
  <si>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</si>
  <si>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</si>
  <si>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</si>
  <si>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</si>
  <si>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</si>
  <si>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</si>
  <si>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</si>
  <si>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</si>
  <si>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</si>
  <si>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</si>
  <si>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</si>
  <si>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</si>
  <si>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</si>
  <si>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</si>
  <si>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</si>
  <si>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</si>
  <si>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</si>
  <si>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</si>
  <si>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</si>
  <si>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</si>
  <si>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</si>
  <si>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</si>
  <si>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</si>
  <si>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</si>
  <si>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</si>
  <si>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</si>
  <si>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</si>
  <si>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</si>
  <si>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</si>
  <si>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</si>
  <si>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</si>
  <si>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</si>
  <si>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</si>
  <si>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</si>
  <si>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</si>
  <si>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</si>
  <si>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</si>
  <si>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</si>
  <si>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</si>
  <si>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</si>
  <si>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</si>
  <si>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</si>
  <si>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</si>
  <si>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</si>
  <si>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</si>
  <si>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</si>
  <si>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</si>
  <si>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</si>
  <si>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</si>
  <si>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</si>
  <si>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</si>
  <si>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</si>
  <si>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</si>
  <si>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</si>
  <si>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</si>
  <si>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</si>
  <si>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</si>
  <si>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</si>
  <si>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</si>
  <si>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</si>
  <si>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</si>
  <si>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</si>
  <si>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</si>
  <si>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</si>
  <si>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</si>
  <si>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</si>
  <si>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</si>
  <si>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</si>
  <si>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</si>
  <si>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</si>
  <si>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</si>
  <si>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</si>
  <si>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</si>
  <si>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</si>
  <si>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</si>
  <si>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</si>
  <si>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</si>
  <si>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</si>
  <si>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</si>
  <si>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</si>
  <si>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</si>
  <si>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</si>
  <si>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</si>
  <si>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</si>
  <si>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</si>
  <si>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</si>
  <si>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</si>
  <si>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</si>
  <si>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</si>
  <si>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</si>
  <si>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</si>
  <si>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</si>
  <si>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</si>
  <si>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</si>
  <si>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</si>
  <si>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</si>
  <si>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</si>
  <si>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</si>
  <si>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</si>
  <si>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</si>
  <si>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</si>
  <si>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</si>
  <si>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</si>
  <si>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</si>
  <si>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</si>
  <si>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</si>
  <si>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</si>
  <si>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</si>
  <si>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</si>
  <si>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</si>
  <si>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</si>
  <si>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</si>
  <si>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</si>
  <si>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</si>
  <si>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</si>
  <si>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</si>
  <si>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</si>
  <si>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</si>
  <si>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</si>
  <si>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</si>
  <si>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</si>
  <si>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</si>
  <si>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</si>
  <si>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</si>
  <si>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</si>
  <si>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</si>
  <si>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</si>
  <si>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</si>
  <si>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</si>
  <si>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</si>
  <si>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</si>
  <si>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</si>
  <si>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</si>
  <si>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</si>
  <si>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</si>
  <si>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</si>
  <si>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</si>
  <si>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</si>
  <si>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</si>
  <si>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</si>
  <si>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</si>
  <si>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</si>
  <si>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</si>
  <si>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</si>
  <si>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</si>
  <si>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</si>
  <si>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</si>
  <si>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</si>
  <si>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</si>
  <si>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</si>
  <si>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</si>
  <si>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</si>
  <si>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</si>
  <si>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</si>
  <si>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</si>
  <si>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</si>
  <si>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</si>
  <si>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</si>
  <si>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</si>
  <si>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</si>
  <si>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</si>
  <si>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</si>
  <si>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</si>
  <si>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</si>
  <si>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</si>
  <si>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</si>
  <si>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</si>
  <si>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</si>
  <si>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</si>
  <si>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</si>
  <si>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</si>
  <si>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</si>
  <si>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</si>
  <si>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</si>
  <si>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</si>
  <si>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</si>
  <si>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</si>
  <si>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</si>
  <si>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</si>
  <si>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</si>
  <si>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</si>
  <si>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</si>
  <si>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</si>
  <si>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</si>
  <si>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</si>
  <si>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</si>
  <si>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</si>
  <si>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</si>
  <si>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</si>
  <si>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</si>
  <si>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</si>
  <si>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</si>
  <si>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</si>
  <si>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</si>
  <si>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</si>
  <si>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</si>
  <si>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</si>
  <si>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</si>
  <si>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</si>
  <si>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</si>
  <si>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</si>
  <si>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</si>
  <si>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</si>
  <si>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</si>
  <si>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</si>
  <si>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</si>
  <si>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</si>
  <si>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</si>
  <si>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</si>
  <si>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</si>
  <si>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</si>
  <si>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</si>
  <si>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</si>
  <si>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</si>
  <si>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</si>
  <si>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</si>
  <si>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</si>
  <si>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</si>
  <si>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</si>
  <si>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</si>
  <si>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</si>
  <si>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</si>
  <si>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</si>
  <si>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</si>
  <si>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</si>
  <si>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</si>
  <si>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</si>
  <si>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</si>
  <si>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</si>
  <si>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</si>
  <si>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</si>
  <si>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</si>
  <si>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</si>
  <si>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</si>
  <si>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</si>
  <si>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</si>
  <si>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</si>
  <si>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</si>
  <si>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</si>
  <si>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</si>
  <si>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</si>
  <si>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</si>
  <si>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</si>
  <si>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</si>
  <si>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</si>
  <si>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</si>
  <si>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</si>
  <si>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</si>
  <si>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</si>
  <si>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</si>
  <si>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</si>
  <si>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</si>
  <si>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</si>
  <si>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</si>
  <si>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</si>
  <si>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</si>
  <si>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</si>
  <si>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</si>
  <si>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</si>
  <si>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</si>
  <si>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</si>
  <si>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</si>
  <si>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</si>
  <si>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</si>
  <si>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</si>
  <si>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</si>
  <si>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</si>
  <si>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</si>
  <si>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</si>
  <si>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</si>
  <si>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</si>
  <si>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</si>
  <si>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</si>
  <si>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</si>
  <si>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</si>
  <si>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</si>
  <si>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</si>
  <si>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</si>
  <si>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</si>
  <si>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</si>
  <si>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</si>
  <si>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</si>
  <si>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</si>
  <si>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</si>
  <si>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</si>
  <si>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</si>
  <si>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</si>
  <si>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</si>
  <si>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</si>
  <si>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</si>
  <si>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</si>
  <si>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</si>
  <si>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</si>
  <si>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</si>
  <si>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</si>
  <si>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</si>
  <si>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</si>
  <si>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</si>
  <si>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</si>
  <si>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</si>
  <si>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</si>
  <si>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</si>
  <si>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</si>
  <si>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</si>
  <si>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</si>
  <si>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</si>
  <si>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</si>
  <si>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</si>
  <si>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</si>
  <si>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</si>
  <si>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</si>
  <si>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</si>
  <si>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</si>
  <si>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</si>
  <si>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</si>
  <si>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</si>
  <si>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</si>
  <si>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</si>
  <si>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</si>
  <si>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</si>
  <si>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</si>
  <si>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</si>
  <si>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</si>
  <si>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</si>
  <si>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</si>
  <si>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</si>
  <si>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</si>
  <si>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</si>
  <si>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</si>
  <si>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</si>
  <si>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</si>
  <si>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</si>
  <si>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</si>
  <si>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</si>
  <si>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</si>
  <si>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</si>
  <si>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</si>
  <si>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</si>
  <si>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</si>
  <si>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</si>
  <si>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</si>
  <si>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</si>
  <si>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</si>
  <si>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</si>
  <si>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</si>
  <si>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</si>
  <si>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</si>
  <si>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</si>
  <si>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</si>
  <si>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</si>
  <si>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</si>
  <si>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</si>
  <si>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</si>
  <si>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</si>
  <si>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</si>
  <si>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</si>
  <si>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</si>
  <si>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</si>
  <si>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</si>
  <si>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</si>
  <si>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</si>
  <si>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</si>
  <si>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</si>
  <si>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</si>
  <si>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</si>
  <si>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</si>
  <si>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</si>
  <si>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</si>
  <si>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</si>
  <si>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</si>
  <si>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</si>
  <si>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</si>
  <si>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</si>
  <si>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</si>
  <si>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</si>
  <si>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</si>
  <si>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</si>
  <si>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</si>
  <si>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</si>
  <si>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</si>
  <si>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</si>
  <si>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</si>
  <si>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</si>
  <si>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</si>
  <si>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</si>
  <si>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</si>
  <si>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</si>
  <si>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</si>
  <si>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</si>
  <si>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</si>
  <si>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</si>
  <si>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</si>
  <si>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</si>
  <si>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</si>
  <si>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</si>
  <si>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</si>
  <si>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</si>
  <si>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</si>
  <si>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</si>
  <si>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</si>
  <si>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</si>
  <si>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</si>
  <si>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</si>
  <si>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</si>
  <si>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</si>
  <si>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</si>
  <si>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</si>
  <si>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</si>
  <si>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</si>
  <si>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</si>
  <si>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</si>
  <si>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</si>
  <si>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</si>
  <si>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</si>
  <si>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</si>
  <si>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</si>
  <si>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</si>
  <si>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</si>
  <si>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</si>
  <si>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</si>
  <si>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</si>
  <si>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</si>
  <si>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</si>
  <si>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</si>
  <si>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</si>
  <si>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</si>
  <si>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</si>
  <si>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</si>
  <si>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</si>
  <si>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</si>
  <si>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</si>
  <si>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</si>
  <si>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</si>
  <si>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</si>
  <si>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</si>
  <si>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</si>
  <si>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</si>
  <si>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</si>
  <si>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</si>
  <si>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</si>
  <si>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</si>
  <si>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</si>
  <si>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</si>
  <si>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</si>
  <si>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</si>
  <si>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</si>
  <si>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</si>
  <si>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</si>
  <si>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</si>
  <si>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</si>
  <si>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</si>
  <si>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</si>
  <si>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</si>
  <si>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</si>
  <si>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</si>
  <si>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</si>
  <si>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</si>
  <si>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</si>
  <si>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</si>
  <si>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</si>
  <si>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</si>
  <si>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</si>
  <si>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</si>
  <si>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</si>
  <si>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</si>
  <si>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</si>
  <si>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</si>
  <si>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</si>
  <si>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</si>
  <si>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</si>
  <si>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</si>
  <si>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</si>
  <si>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</si>
  <si>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</si>
  <si>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</si>
  <si>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</si>
  <si>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</si>
  <si>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</si>
  <si>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</si>
  <si>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</si>
  <si>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</si>
  <si>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</si>
  <si>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</si>
  <si>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</si>
  <si>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</si>
  <si>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</si>
  <si>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</si>
  <si>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</si>
  <si>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</si>
  <si>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</si>
  <si>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</si>
  <si>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</si>
  <si>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</si>
  <si>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</si>
  <si>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</si>
  <si>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</si>
  <si>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</si>
  <si>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</si>
  <si>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</si>
  <si>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</si>
  <si>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</si>
  <si>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</si>
  <si>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</si>
  <si>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</si>
  <si>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</si>
  <si>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</si>
  <si>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</si>
  <si>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</si>
  <si>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</si>
  <si>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</si>
  <si>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</si>
  <si>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</si>
  <si>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</si>
  <si>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</si>
  <si>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</si>
  <si>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</si>
  <si>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</si>
  <si>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</si>
  <si>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</si>
  <si>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</si>
  <si>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</si>
  <si>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</si>
  <si>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</si>
  <si>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</si>
  <si>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</si>
  <si>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</si>
  <si>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</si>
  <si>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</si>
  <si>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</si>
  <si>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</si>
  <si>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</si>
  <si>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</si>
  <si>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</si>
  <si>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</si>
  <si>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</si>
  <si>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</si>
  <si>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</si>
  <si>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</si>
  <si>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</si>
  <si>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</si>
  <si>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</si>
  <si>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</si>
  <si>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</si>
  <si>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</si>
  <si>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</si>
  <si>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</si>
  <si>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</si>
  <si>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</si>
  <si>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</si>
  <si>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</si>
  <si>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</si>
  <si>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</si>
  <si>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</si>
  <si>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</si>
  <si>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</si>
  <si>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</si>
  <si>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</si>
  <si>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</si>
  <si>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</si>
  <si>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</si>
  <si>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</si>
  <si>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</si>
  <si>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</si>
  <si>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</si>
  <si>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</si>
  <si>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</si>
  <si>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</si>
  <si>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</si>
  <si>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</si>
  <si>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</si>
  <si>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</si>
  <si>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</si>
  <si>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</si>
  <si>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</si>
  <si>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</si>
  <si>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</si>
  <si>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</si>
  <si>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</si>
  <si>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</si>
  <si>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</si>
  <si>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</si>
  <si>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</si>
  <si>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</si>
  <si>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</si>
  <si>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</si>
  <si>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</si>
  <si>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</si>
  <si>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</si>
  <si>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</si>
  <si>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</si>
  <si>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</si>
  <si>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</si>
  <si>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</si>
  <si>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</si>
  <si>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</si>
  <si>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</si>
  <si>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</si>
  <si>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</si>
  <si>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</si>
  <si>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</si>
  <si>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</si>
  <si>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</si>
  <si>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</si>
  <si>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</si>
  <si>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</si>
  <si>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</si>
  <si>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</si>
  <si>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</si>
  <si>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</si>
  <si>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</si>
  <si>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</si>
  <si>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</si>
  <si>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</si>
  <si>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</si>
  <si>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</si>
  <si>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</si>
  <si>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</si>
  <si>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</si>
  <si>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</si>
  <si>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</si>
  <si>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</si>
  <si>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</si>
  <si>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</si>
  <si>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</si>
  <si>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</si>
  <si>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</si>
  <si>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</si>
  <si>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</si>
  <si>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</si>
  <si>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</si>
  <si>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</si>
  <si>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</si>
  <si>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</si>
  <si>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</si>
  <si>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</si>
  <si>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</si>
  <si>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</si>
  <si>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</si>
  <si>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</si>
  <si>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</si>
  <si>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</si>
  <si>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</si>
  <si>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</si>
  <si>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</si>
  <si>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</si>
  <si>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</si>
  <si>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</si>
  <si>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</si>
  <si>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</si>
  <si>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</si>
  <si>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</si>
  <si>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</si>
  <si>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</si>
  <si>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</si>
  <si>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</si>
  <si>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</si>
  <si>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</si>
  <si>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</si>
  <si>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</si>
  <si>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</si>
  <si>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</si>
  <si>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</si>
  <si>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</si>
  <si>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</si>
  <si>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</si>
  <si>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</si>
  <si>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</si>
  <si>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</si>
  <si>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</si>
  <si>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</si>
  <si>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</si>
  <si>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</si>
  <si>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</si>
  <si>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</si>
  <si>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</si>
  <si>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</si>
  <si>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</si>
  <si>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</si>
  <si>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</si>
  <si>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</si>
  <si>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</si>
  <si>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</si>
  <si>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</si>
  <si>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</si>
  <si>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</si>
  <si>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</si>
  <si>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</si>
  <si>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</si>
  <si>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</si>
  <si>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</si>
  <si>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</si>
  <si>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</si>
  <si>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</si>
  <si>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</si>
  <si>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</si>
  <si>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</si>
  <si>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</si>
  <si>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</si>
  <si>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</si>
  <si>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</si>
  <si>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</si>
  <si>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</si>
  <si>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</si>
  <si>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</si>
  <si>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</si>
  <si>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</si>
  <si>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</si>
  <si>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</si>
  <si>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</si>
  <si>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</si>
  <si>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</si>
  <si>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</si>
  <si>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</si>
  <si>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</si>
  <si>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</si>
  <si>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</si>
  <si>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</si>
  <si>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</si>
  <si>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</si>
  <si>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</si>
  <si>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</si>
  <si>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</si>
  <si>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</si>
  <si>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</si>
  <si>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</si>
  <si>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</si>
  <si>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</si>
  <si>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</si>
  <si>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</si>
  <si>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</si>
  <si>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</si>
  <si>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</si>
  <si>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</si>
  <si>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</si>
  <si>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</si>
  <si>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</si>
  <si>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</si>
  <si>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</si>
  <si>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</si>
  <si>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</si>
  <si>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</si>
  <si>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</si>
  <si>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</si>
  <si>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</si>
  <si>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</si>
  <si>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</si>
  <si>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</si>
  <si>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</si>
  <si>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</si>
  <si>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</si>
  <si>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</si>
  <si>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</si>
  <si>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</si>
  <si>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</si>
  <si>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</si>
  <si>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</si>
  <si>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</si>
  <si>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</si>
  <si>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</si>
  <si>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</si>
  <si>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</si>
  <si>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</si>
  <si>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</si>
  <si>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</si>
  <si>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</si>
  <si>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</si>
  <si>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</si>
  <si>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</si>
  <si>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</si>
  <si>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</si>
  <si>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</si>
  <si>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</si>
  <si>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</si>
  <si>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</si>
  <si>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</si>
  <si>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</si>
  <si>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</si>
  <si>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</si>
  <si>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</si>
  <si>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</si>
  <si>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</si>
  <si>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</si>
  <si>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</si>
  <si>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</si>
  <si>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</si>
  <si>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</si>
  <si>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</si>
  <si>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</si>
  <si>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</si>
  <si>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</si>
  <si>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</si>
  <si>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</si>
  <si>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</si>
  <si>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</si>
  <si>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</si>
  <si>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</si>
  <si>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</si>
  <si>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</si>
  <si>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</si>
  <si>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</si>
  <si>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</si>
  <si>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</si>
  <si>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</si>
  <si>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</si>
  <si>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</si>
  <si>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</si>
  <si>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</si>
  <si>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</si>
  <si>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</si>
  <si>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</si>
  <si>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</si>
  <si>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</si>
  <si>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</si>
  <si>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</si>
  <si>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</si>
  <si>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</si>
  <si>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</si>
  <si>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</si>
  <si>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</si>
  <si>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</si>
  <si>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</si>
  <si>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</si>
  <si>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</si>
  <si>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</si>
  <si>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</si>
  <si>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</si>
  <si>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</si>
  <si>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</si>
  <si>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</si>
  <si>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</si>
  <si>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</si>
  <si>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</si>
  <si>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</si>
  <si>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</si>
  <si>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</si>
  <si>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</si>
  <si>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</si>
  <si>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</si>
  <si>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</si>
  <si>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</si>
  <si>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</si>
  <si>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</si>
  <si>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</si>
  <si>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</si>
  <si>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</si>
  <si>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</si>
  <si>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</si>
  <si>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</si>
  <si>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</si>
  <si>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</si>
  <si>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</si>
  <si>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</si>
  <si>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</si>
  <si>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</si>
  <si>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</si>
  <si>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</si>
  <si>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</si>
  <si>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</si>
  <si>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</si>
  <si>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</si>
  <si>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</si>
  <si>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</si>
  <si>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</si>
  <si>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</si>
  <si>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</si>
  <si>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</si>
  <si>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</si>
  <si>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</si>
  <si>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</si>
  <si>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</si>
  <si>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</si>
  <si>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</si>
  <si>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</si>
  <si>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</si>
  <si>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</si>
  <si>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</si>
  <si>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</si>
  <si>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</si>
  <si>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</si>
  <si>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</si>
  <si>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</si>
  <si>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</si>
  <si>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</si>
  <si>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</si>
  <si>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</si>
  <si>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</si>
  <si>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</si>
  <si>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</si>
  <si>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</si>
  <si>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</si>
  <si>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</si>
  <si>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</si>
  <si>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</si>
  <si>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</si>
  <si>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</si>
  <si>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</si>
  <si>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</si>
  <si>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</si>
  <si>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</si>
  <si>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</si>
  <si>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</si>
  <si>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</si>
  <si>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</si>
  <si>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</si>
  <si>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</si>
  <si>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</si>
  <si>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</si>
  <si>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</si>
  <si>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</si>
  <si>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</si>
  <si>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</si>
  <si>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</si>
  <si>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</si>
  <si>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</si>
  <si>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</si>
  <si>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</si>
  <si>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</si>
  <si>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</si>
  <si>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</si>
  <si>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</si>
  <si>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</si>
  <si>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</si>
  <si>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</si>
  <si>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</si>
  <si>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</si>
  <si>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</si>
  <si>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</si>
  <si>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</si>
  <si>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</si>
  <si>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</si>
  <si>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</si>
  <si>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</si>
  <si>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</si>
  <si>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</si>
  <si>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</si>
  <si>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</si>
  <si>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</si>
  <si>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</si>
  <si>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</si>
  <si>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</si>
  <si>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</si>
  <si>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</si>
  <si>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</si>
  <si>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</si>
  <si>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</si>
  <si>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</si>
  <si>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</si>
  <si>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</si>
  <si>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</si>
  <si>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</si>
  <si>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</si>
  <si>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</si>
  <si>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</si>
  <si>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</si>
  <si>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</si>
  <si>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</si>
  <si>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</si>
  <si>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</si>
  <si>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</si>
  <si>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</si>
  <si>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</si>
  <si>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</si>
  <si>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</si>
  <si>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</si>
  <si>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</si>
  <si>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</si>
  <si>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</si>
  <si>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</si>
  <si>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</si>
  <si>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</si>
  <si>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</si>
  <si>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</si>
  <si>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</si>
  <si>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</si>
  <si>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</si>
  <si>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</si>
  <si>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</si>
  <si>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</si>
  <si>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</si>
  <si>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</si>
  <si>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</si>
  <si>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</si>
  <si>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</si>
  <si>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</si>
  <si>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</si>
  <si>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</si>
  <si>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</si>
  <si>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</si>
  <si>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</si>
  <si>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</si>
  <si>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</si>
  <si>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</si>
  <si>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</si>
  <si>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</si>
  <si>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</si>
  <si>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</si>
  <si>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</si>
  <si>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</si>
  <si>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</si>
  <si>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</si>
  <si>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</si>
  <si>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</si>
  <si>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</si>
  <si>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</si>
  <si>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</si>
  <si>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</si>
  <si>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</si>
  <si>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</si>
  <si>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</si>
  <si>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</si>
  <si>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</si>
  <si>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</si>
  <si>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</si>
  <si>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</si>
  <si>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</si>
  <si>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</si>
  <si>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</si>
  <si>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</si>
  <si>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</si>
  <si>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</si>
  <si>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</si>
  <si>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</si>
  <si>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</si>
  <si>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</si>
  <si>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</si>
  <si>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</si>
  <si>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</si>
  <si>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</si>
  <si>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</si>
  <si>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</si>
  <si>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</si>
  <si>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</si>
  <si>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</si>
  <si>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</si>
  <si>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</si>
  <si>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</si>
  <si>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</si>
  <si>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</si>
  <si>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</si>
  <si>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</si>
  <si>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</si>
  <si>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</si>
  <si>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</si>
  <si>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</si>
  <si>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</si>
  <si>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</si>
  <si>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</si>
  <si>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</si>
  <si>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</si>
  <si>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</si>
  <si>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</si>
  <si>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</si>
  <si>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</si>
  <si>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</si>
  <si>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</si>
  <si>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</si>
  <si>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</si>
  <si>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</si>
  <si>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</si>
  <si>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</si>
  <si>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</si>
  <si>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</si>
  <si>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</si>
  <si>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</si>
  <si>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</si>
  <si>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</si>
  <si>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</si>
  <si>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</si>
  <si>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</si>
  <si>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</si>
  <si>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</si>
  <si>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</si>
  <si>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</si>
  <si>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</si>
  <si>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</si>
  <si>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</si>
  <si>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</si>
  <si>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</si>
  <si>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</si>
  <si>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</si>
  <si>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</si>
  <si>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</si>
  <si>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</si>
  <si>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</si>
  <si>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</si>
  <si>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</si>
  <si>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</si>
  <si>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</si>
  <si>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</si>
  <si>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</si>
  <si>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</si>
  <si>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</si>
  <si>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</si>
  <si>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</si>
  <si>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</si>
  <si>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</si>
  <si>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</si>
  <si>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</si>
  <si>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</si>
  <si>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</si>
  <si>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</si>
  <si>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</si>
  <si>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</si>
  <si>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</si>
  <si>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</si>
  <si>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</si>
  <si>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</si>
  <si>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</si>
  <si>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</si>
  <si>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</si>
  <si>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</si>
  <si>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</si>
  <si>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</si>
  <si>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</si>
  <si>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</si>
  <si>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</si>
  <si>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</si>
  <si>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</si>
  <si>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</si>
  <si>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</si>
  <si>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</si>
  <si>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</si>
  <si>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</si>
  <si>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</si>
  <si>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</si>
  <si>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</si>
  <si>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</si>
  <si>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</si>
  <si>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</si>
  <si>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</si>
  <si>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</si>
  <si>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</si>
  <si>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</si>
  <si>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</si>
  <si>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</si>
  <si>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</si>
  <si>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</si>
  <si>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</si>
  <si>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</si>
  <si>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</si>
  <si>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</si>
  <si>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</si>
  <si>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</si>
  <si>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</si>
  <si>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</si>
  <si>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</si>
  <si>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</si>
  <si>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</si>
  <si>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</si>
  <si>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</si>
  <si>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</si>
  <si>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</si>
  <si>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</si>
  <si>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</si>
  <si>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</si>
  <si>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</si>
  <si>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</si>
  <si>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</si>
  <si>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</si>
  <si>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</si>
  <si>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</si>
  <si>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</si>
  <si>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</si>
  <si>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</si>
  <si>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</si>
  <si>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</si>
  <si>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</si>
  <si>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</si>
  <si>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</si>
  <si>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</si>
  <si>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</si>
  <si>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</si>
  <si>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</si>
  <si>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</si>
  <si>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</si>
  <si>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</si>
  <si>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</si>
  <si>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</si>
  <si>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</si>
  <si>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</si>
  <si>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</si>
  <si>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</si>
  <si>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</si>
  <si>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</si>
  <si>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</si>
  <si>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</si>
  <si>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</si>
  <si>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</si>
  <si>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</si>
  <si>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</si>
  <si>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</si>
  <si>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</si>
  <si>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</si>
  <si>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</si>
  <si>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</si>
  <si>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</si>
  <si>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</si>
  <si>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</si>
  <si>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</si>
  <si>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</si>
  <si>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</si>
  <si>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</si>
  <si>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</si>
  <si>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</si>
  <si>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</si>
  <si>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</si>
  <si>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</si>
  <si>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</si>
  <si>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</si>
  <si>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</si>
  <si>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</si>
  <si>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</si>
  <si>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</si>
  <si>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</si>
  <si>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</si>
  <si>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</si>
  <si>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</si>
  <si>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</si>
  <si>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</si>
  <si>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</si>
  <si>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</si>
  <si>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</si>
  <si>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</si>
  <si>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</si>
  <si>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</si>
  <si>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</si>
  <si>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</si>
  <si>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</si>
  <si>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</si>
  <si>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</si>
  <si>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</si>
  <si>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</si>
  <si>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</si>
  <si>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</si>
  <si>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</si>
  <si>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</si>
  <si>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</si>
  <si>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</si>
  <si>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</si>
  <si>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</si>
  <si>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</si>
  <si>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</si>
  <si>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</si>
  <si>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</si>
  <si>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</si>
  <si>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</si>
  <si>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</si>
  <si>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</si>
  <si>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</si>
  <si>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</si>
  <si>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</si>
  <si>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</si>
  <si>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</si>
  <si>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</si>
  <si>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</si>
  <si>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</si>
  <si>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</si>
  <si>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</si>
  <si>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</si>
  <si>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</si>
  <si>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</si>
  <si>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</si>
  <si>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</si>
  <si>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</si>
  <si>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</si>
  <si>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</si>
  <si>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</si>
  <si>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</si>
  <si>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</si>
  <si>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</si>
  <si>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</si>
  <si>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</si>
  <si>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</si>
  <si>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</si>
  <si>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</si>
  <si>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</si>
  <si>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</si>
  <si>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</si>
  <si>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</si>
  <si>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</si>
  <si>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</si>
  <si>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</si>
  <si>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</si>
  <si>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</si>
  <si>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</si>
  <si>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</si>
  <si>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</si>
  <si>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</si>
  <si>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</si>
  <si>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</si>
  <si>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</si>
  <si>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</si>
  <si>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</si>
  <si>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</si>
  <si>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</si>
  <si>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</si>
  <si>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</si>
  <si>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</si>
  <si>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</si>
  <si>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</si>
  <si>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</si>
  <si>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</si>
  <si>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</si>
  <si>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</si>
  <si>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</si>
  <si>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</si>
  <si>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</si>
  <si>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</si>
  <si>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</si>
  <si>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</si>
  <si>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</si>
  <si>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</si>
  <si>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</si>
  <si>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</si>
  <si>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</si>
  <si>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</si>
  <si>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</si>
  <si>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</si>
  <si>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</si>
  <si>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</si>
  <si>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</si>
  <si>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</si>
  <si>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</si>
  <si>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</si>
  <si>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</si>
  <si>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</si>
  <si>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</si>
  <si>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</si>
  <si>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</si>
  <si>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</si>
  <si>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</si>
  <si>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</si>
  <si>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</si>
  <si>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</si>
  <si>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</si>
  <si>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</si>
  <si>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</si>
  <si>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</si>
  <si>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</si>
  <si>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</si>
  <si>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</si>
  <si>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</si>
  <si>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</si>
  <si>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</si>
  <si>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</si>
  <si>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</si>
  <si>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</si>
  <si>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</si>
  <si>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</si>
  <si>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</si>
  <si>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</si>
  <si>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</si>
  <si>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</si>
  <si>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</si>
  <si>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</si>
  <si>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</si>
  <si>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</si>
  <si>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</si>
  <si>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</si>
  <si>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</si>
  <si>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</si>
  <si>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</si>
  <si>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</si>
  <si>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</si>
  <si>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</si>
  <si>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</si>
  <si>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</si>
  <si>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</si>
  <si>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</si>
  <si>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</si>
  <si>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</si>
  <si>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</si>
  <si>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</si>
  <si>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</si>
  <si>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</si>
  <si>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</si>
  <si>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</si>
  <si>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</si>
  <si>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</si>
  <si>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</si>
  <si>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</si>
  <si>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</si>
  <si>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</si>
  <si>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</si>
  <si>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</si>
  <si>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</si>
  <si>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</si>
  <si>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</si>
  <si>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</si>
  <si>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</si>
  <si>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</si>
  <si>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</si>
  <si>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</si>
  <si>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</si>
  <si>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</si>
  <si>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</si>
  <si>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</si>
  <si>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</si>
  <si>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</si>
  <si>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</si>
  <si>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</si>
  <si>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</si>
  <si>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</si>
  <si>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</si>
  <si>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</si>
  <si>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</si>
  <si>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</si>
  <si>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</si>
  <si>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</si>
  <si>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</si>
  <si>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</si>
  <si>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</si>
  <si>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</si>
  <si>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</si>
  <si>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</si>
  <si>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</si>
  <si>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</si>
  <si>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</si>
  <si>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</si>
  <si>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</si>
  <si>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</si>
  <si>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</si>
  <si>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</si>
  <si>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</si>
  <si>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</si>
  <si>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</si>
  <si>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</si>
  <si>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</si>
  <si>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</si>
  <si>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</si>
  <si>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</si>
  <si>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</si>
  <si>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</si>
  <si>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</si>
  <si>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</si>
  <si>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</si>
  <si>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</si>
  <si>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</si>
  <si>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</si>
  <si>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</si>
  <si>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</si>
  <si>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</si>
  <si>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</si>
  <si>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</si>
  <si>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</si>
  <si>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</si>
  <si>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</si>
  <si>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</si>
  <si>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</si>
  <si>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</si>
  <si>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</si>
  <si>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</si>
  <si>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</si>
  <si>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</si>
  <si>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</si>
  <si>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</si>
  <si>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</si>
  <si>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</si>
  <si>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</si>
  <si>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</si>
  <si>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</si>
  <si>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</si>
  <si>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</si>
  <si>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</si>
  <si>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</si>
  <si>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</si>
  <si>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</si>
  <si>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</si>
  <si>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</si>
  <si>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</si>
  <si>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</si>
  <si>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</si>
  <si>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</si>
  <si>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</si>
  <si>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</si>
  <si>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</si>
  <si>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</si>
  <si>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</si>
  <si>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</si>
  <si>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</si>
  <si>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</si>
  <si>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</si>
  <si>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</si>
  <si>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</si>
  <si>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</si>
  <si>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</si>
  <si>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</si>
  <si>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</si>
  <si>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</si>
  <si>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</si>
  <si>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</si>
  <si>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</si>
  <si>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</si>
  <si>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</si>
  <si>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</si>
  <si>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</si>
  <si>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</si>
  <si>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</si>
  <si>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</si>
  <si>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</si>
  <si>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</si>
  <si>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</si>
  <si>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</si>
  <si>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</si>
  <si>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</si>
  <si>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</si>
  <si>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</si>
  <si>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</si>
  <si>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</si>
  <si>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</si>
  <si>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</si>
  <si>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</si>
  <si>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</si>
  <si>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</si>
  <si>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</si>
  <si>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</si>
  <si>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</si>
  <si>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</si>
  <si>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</si>
  <si>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</si>
  <si>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</si>
  <si>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</si>
  <si>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</si>
  <si>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</si>
  <si>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</si>
  <si>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</si>
  <si>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</si>
  <si>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</si>
  <si>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</si>
  <si>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</si>
  <si>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</si>
  <si>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</si>
  <si>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</si>
  <si>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</si>
  <si>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</si>
  <si>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</si>
  <si>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</si>
  <si>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</si>
  <si>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</si>
  <si>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</si>
  <si>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</si>
  <si>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</si>
  <si>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</si>
  <si>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</si>
  <si>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</si>
  <si>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</si>
  <si>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</si>
  <si>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</si>
  <si>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</si>
  <si>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</si>
  <si>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</si>
  <si>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</si>
  <si>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</si>
  <si>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</si>
  <si>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</si>
  <si>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</si>
  <si>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</si>
  <si>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</si>
  <si>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</si>
  <si>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</si>
  <si>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</si>
  <si>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</si>
  <si>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</si>
  <si>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</si>
  <si>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</si>
  <si>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</si>
  <si>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</si>
  <si>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</si>
  <si>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</si>
  <si>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</si>
  <si>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</si>
  <si>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</si>
  <si>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</si>
  <si>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</si>
  <si>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</si>
  <si>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</si>
  <si>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</si>
  <si>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</si>
  <si>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</si>
  <si>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</si>
  <si>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</si>
  <si>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</si>
  <si>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</si>
  <si>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</si>
  <si>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</si>
  <si>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</si>
  <si>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</si>
  <si>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</si>
  <si>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</si>
  <si>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</si>
  <si>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</si>
  <si>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</si>
  <si>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</si>
  <si>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</si>
  <si>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</si>
  <si>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</si>
  <si>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</si>
  <si>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</si>
  <si>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</si>
  <si>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</si>
  <si>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</si>
  <si>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</si>
  <si>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</si>
  <si>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</si>
  <si>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</si>
  <si>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</si>
  <si>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</si>
  <si>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</si>
  <si>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</si>
  <si>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</si>
  <si>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</si>
  <si>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</si>
  <si>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</si>
  <si>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</si>
  <si>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</si>
  <si>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</si>
  <si>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</si>
  <si>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</si>
  <si>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</si>
  <si>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</si>
  <si>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</si>
  <si>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</si>
  <si>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</si>
  <si>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</si>
  <si>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</si>
  <si>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</si>
  <si>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</si>
  <si>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</si>
  <si>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</si>
  <si>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</si>
  <si>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</si>
  <si>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</si>
  <si>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</si>
  <si>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</si>
  <si>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</si>
  <si>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</si>
  <si>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</si>
  <si>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</si>
  <si>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</si>
  <si>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</si>
  <si>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</si>
  <si>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</si>
  <si>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</si>
  <si>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</si>
  <si>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</si>
  <si>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</si>
  <si>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</si>
  <si>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</si>
  <si>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</si>
  <si>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</si>
  <si>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</si>
  <si>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</si>
  <si>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</si>
  <si>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</si>
  <si>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</si>
  <si>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</si>
  <si>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</si>
  <si>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</si>
  <si>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</si>
  <si>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</si>
  <si>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</si>
  <si>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</si>
  <si>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</si>
  <si>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</si>
  <si>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</si>
  <si>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</si>
  <si>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</si>
  <si>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</si>
  <si>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</si>
  <si>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</si>
  <si>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</si>
  <si>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</si>
  <si>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</si>
  <si>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</si>
  <si>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</si>
  <si>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</si>
  <si>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</si>
  <si>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</si>
  <si>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</si>
  <si>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</si>
  <si>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</si>
  <si>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</si>
  <si>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</si>
  <si>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</si>
  <si>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</si>
  <si>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</si>
  <si>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</si>
  <si>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</si>
  <si>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</si>
  <si>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</si>
  <si>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</si>
  <si>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</si>
  <si>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</si>
  <si>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</si>
  <si>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</si>
  <si>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</si>
  <si>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</si>
  <si>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</si>
  <si>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</si>
  <si>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</si>
  <si>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</si>
  <si>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</si>
  <si>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</si>
  <si>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</si>
  <si>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</si>
  <si>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</si>
  <si>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</si>
  <si>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</si>
  <si>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</si>
  <si>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</si>
  <si>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</si>
  <si>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</si>
  <si>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</si>
  <si>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</si>
  <si>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</si>
  <si>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</si>
  <si>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</si>
  <si>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</si>
  <si>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</si>
  <si>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</si>
  <si>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</si>
  <si>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</si>
  <si>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</si>
  <si>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</si>
  <si>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</si>
  <si>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</si>
  <si>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</si>
  <si>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</si>
  <si>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</si>
  <si>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</si>
  <si>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</si>
  <si>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</si>
  <si>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</si>
  <si>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</si>
  <si>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</si>
  <si>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</si>
  <si>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</si>
  <si>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</si>
  <si>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</si>
  <si>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</si>
  <si>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</si>
  <si>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</si>
  <si>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</si>
  <si>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</si>
  <si>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</si>
  <si>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</si>
  <si>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</si>
  <si>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</si>
  <si>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</si>
  <si>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</si>
  <si>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</si>
  <si>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</si>
  <si>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</si>
  <si>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</si>
  <si>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</si>
  <si>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</si>
  <si>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</si>
  <si>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</si>
  <si>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</si>
  <si>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</si>
  <si>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</si>
  <si>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</si>
  <si>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</si>
  <si>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</si>
  <si>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</si>
  <si>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</si>
  <si>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</si>
  <si>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</si>
  <si>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</si>
  <si>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</si>
  <si>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</si>
  <si>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</si>
  <si>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</si>
  <si>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</si>
  <si>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</si>
  <si>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</si>
  <si>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</si>
  <si>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</si>
  <si>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</si>
  <si>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</si>
  <si>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</si>
  <si>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</si>
  <si>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</si>
  <si>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</si>
  <si>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</si>
  <si>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</si>
  <si>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</si>
  <si>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</si>
  <si>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</si>
  <si>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</si>
  <si>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</si>
  <si>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</si>
  <si>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</si>
  <si>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</si>
  <si>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</si>
  <si>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</si>
  <si>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</si>
  <si>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</si>
  <si>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</si>
  <si>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</si>
  <si>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</si>
  <si>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</si>
  <si>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</si>
  <si>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</si>
  <si>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</si>
  <si>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</si>
  <si>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</si>
  <si>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</si>
  <si>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</si>
  <si>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</si>
  <si>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</si>
  <si>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</si>
  <si>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</si>
  <si>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</si>
  <si>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</si>
  <si>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</si>
  <si>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</si>
  <si>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</si>
  <si>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</si>
  <si>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</si>
  <si>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</si>
  <si>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</si>
  <si>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</si>
  <si>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</si>
  <si>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</si>
  <si>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</si>
  <si>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</si>
  <si>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</si>
  <si>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</si>
  <si>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</si>
  <si>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</si>
  <si>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</si>
  <si>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</si>
  <si>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</si>
  <si>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</si>
  <si>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</si>
  <si>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</si>
  <si>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</si>
  <si>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</si>
  <si>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</si>
  <si>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</si>
  <si>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</si>
  <si>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</si>
  <si>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</si>
  <si>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</si>
  <si>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</si>
  <si>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</si>
  <si>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</si>
  <si>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</si>
  <si>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</si>
  <si>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</si>
  <si>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</si>
  <si>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</si>
  <si>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</si>
  <si>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</si>
  <si>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</si>
  <si>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</si>
  <si>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</si>
  <si>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</si>
  <si>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</si>
  <si>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</si>
  <si>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</si>
  <si>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</si>
  <si>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</si>
  <si>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</si>
  <si>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</si>
  <si>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</si>
  <si>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</si>
  <si>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</si>
  <si>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</si>
  <si>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</si>
  <si>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</si>
  <si>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</si>
  <si>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</si>
  <si>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</si>
  <si>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</si>
  <si>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</si>
  <si>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</si>
  <si>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</si>
  <si>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</si>
  <si>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</si>
  <si>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</si>
  <si>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</si>
  <si>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</si>
  <si>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</si>
  <si>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</si>
  <si>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</si>
  <si>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</si>
  <si>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</si>
  <si>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</si>
  <si>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</si>
  <si>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</si>
  <si>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</si>
  <si>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</si>
  <si>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</si>
  <si>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</si>
  <si>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</si>
  <si>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</si>
  <si>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</si>
  <si>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</si>
  <si>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</si>
  <si>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</si>
  <si>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</si>
  <si>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</si>
  <si>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</si>
  <si>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</si>
  <si>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</si>
  <si>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</si>
  <si>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</si>
  <si>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</si>
  <si>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</si>
  <si>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</si>
  <si>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</si>
  <si>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</si>
  <si>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</si>
  <si>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</si>
  <si>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</si>
  <si>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</si>
  <si>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</si>
  <si>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</si>
  <si>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</si>
  <si>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</si>
  <si>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</si>
  <si>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</si>
  <si>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</si>
  <si>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</si>
  <si>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</si>
  <si>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</si>
  <si>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</si>
  <si>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</si>
  <si>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</si>
  <si>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</si>
  <si>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</si>
  <si>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</si>
  <si>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</si>
  <si>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</si>
  <si>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</si>
  <si>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</si>
  <si>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</si>
  <si>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</si>
  <si>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</si>
  <si>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</si>
  <si>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</si>
  <si>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</si>
  <si>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</si>
  <si>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</si>
  <si>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</si>
  <si>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</si>
  <si>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</si>
  <si>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</si>
  <si>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</si>
  <si>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</si>
  <si>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</si>
  <si>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</si>
  <si>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</si>
  <si>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</si>
  <si>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</si>
  <si>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</si>
  <si>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</si>
  <si>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</si>
  <si>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</si>
  <si>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</si>
  <si>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</si>
  <si>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</si>
  <si>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</si>
  <si>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</si>
  <si>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</si>
  <si>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</si>
  <si>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</si>
  <si>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</si>
  <si>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</si>
  <si>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</si>
  <si>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</si>
  <si>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</si>
  <si>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</si>
  <si>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</si>
  <si>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</si>
  <si>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</si>
  <si>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</si>
  <si>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</si>
  <si>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</si>
  <si>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</si>
  <si>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</si>
  <si>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</si>
  <si>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</si>
  <si>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</si>
  <si>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</si>
  <si>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</si>
  <si>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</si>
  <si>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</si>
  <si>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</si>
  <si>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</si>
  <si>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</si>
  <si>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</si>
  <si>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</si>
  <si>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</si>
  <si>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</si>
  <si>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</si>
  <si>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</si>
  <si>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</si>
  <si>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</si>
  <si>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</si>
  <si>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</si>
  <si>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</si>
  <si>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</si>
  <si>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</si>
  <si>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</si>
  <si>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</si>
  <si>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</si>
  <si>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</si>
  <si>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</si>
  <si>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</si>
  <si>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</si>
  <si>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</si>
  <si>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</si>
  <si>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</si>
  <si>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</si>
  <si>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</si>
  <si>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</si>
  <si>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</si>
  <si>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</si>
  <si>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</si>
  <si>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</si>
  <si>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</si>
  <si>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</si>
  <si>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</si>
  <si>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</si>
  <si>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</si>
  <si>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</si>
  <si>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</si>
  <si>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</si>
  <si>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</si>
  <si>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</si>
  <si>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</si>
  <si>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</si>
  <si>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</si>
  <si>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</si>
  <si>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</si>
  <si>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</si>
  <si>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</si>
  <si>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</si>
  <si>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</si>
  <si>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</si>
  <si>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</si>
  <si>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</si>
  <si>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</si>
  <si>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</si>
  <si>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</si>
  <si>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</si>
  <si>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</si>
  <si>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</si>
  <si>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</si>
  <si>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</si>
  <si>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</si>
  <si>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</si>
  <si>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</si>
  <si>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</si>
  <si>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</si>
  <si>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</si>
  <si>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</si>
  <si>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</si>
  <si>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</si>
  <si>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</si>
  <si>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</si>
  <si>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</si>
  <si>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</si>
  <si>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</si>
  <si>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</si>
  <si>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</si>
  <si>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</si>
  <si>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</si>
  <si>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</si>
  <si>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</si>
  <si>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</si>
  <si>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</si>
  <si>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</si>
  <si>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</si>
  <si>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</si>
  <si>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</si>
  <si>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</si>
  <si>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</si>
  <si>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</si>
  <si>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</si>
  <si>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</si>
  <si>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</si>
  <si>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</si>
  <si>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</si>
  <si>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</si>
  <si>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</si>
  <si>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</si>
  <si>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</si>
  <si>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</si>
  <si>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</si>
  <si>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</si>
  <si>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</si>
  <si>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</si>
  <si>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</si>
  <si>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</si>
  <si>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</si>
  <si>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</si>
  <si>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</si>
  <si>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</si>
  <si>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</si>
  <si>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</si>
  <si>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</si>
  <si>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</si>
  <si>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</si>
  <si>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</si>
  <si>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</si>
  <si>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</si>
  <si>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</si>
  <si>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</si>
  <si>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</si>
  <si>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</si>
  <si>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</si>
  <si>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</si>
  <si>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</si>
  <si>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</si>
  <si>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</si>
  <si>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</si>
  <si>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</si>
  <si>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</si>
  <si>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</si>
  <si>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</si>
  <si>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</si>
  <si>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</si>
  <si>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</si>
  <si>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</si>
  <si>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</si>
  <si>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</si>
  <si>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</si>
  <si>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</si>
  <si>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</si>
  <si>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</si>
  <si>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</si>
  <si>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</si>
  <si>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</si>
  <si>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</si>
  <si>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</si>
  <si>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</si>
  <si>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</si>
  <si>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</si>
  <si>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</si>
  <si>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</si>
  <si>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</si>
  <si>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</si>
  <si>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</si>
  <si>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</si>
  <si>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</si>
  <si>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</si>
  <si>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</si>
  <si>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</si>
  <si>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</si>
  <si>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</si>
  <si>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</si>
  <si>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</si>
  <si>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</si>
  <si>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</si>
  <si>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</si>
  <si>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</si>
  <si>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</si>
  <si>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</si>
  <si>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</si>
  <si>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</si>
  <si>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</si>
  <si>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</si>
  <si>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</si>
  <si>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</si>
  <si>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</si>
  <si>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</si>
  <si>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</si>
  <si>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</si>
  <si>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</si>
  <si>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</si>
  <si>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</si>
  <si>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</si>
  <si>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</si>
  <si>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</si>
  <si>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</si>
  <si>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</si>
  <si>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</si>
  <si>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</si>
  <si>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</si>
  <si>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</si>
  <si>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</si>
  <si>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</si>
  <si>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</si>
  <si>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</si>
  <si>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</si>
  <si>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</si>
  <si>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</si>
  <si>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</si>
  <si>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</si>
  <si>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</si>
  <si>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</si>
  <si>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</si>
  <si>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</si>
  <si>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</si>
  <si>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</si>
  <si>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</si>
  <si>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</si>
  <si>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</si>
  <si>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</si>
  <si>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</si>
  <si>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</si>
  <si>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</si>
  <si>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</si>
  <si>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</si>
  <si>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</si>
  <si>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</si>
  <si>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</si>
  <si>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</si>
  <si>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</si>
  <si>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</si>
  <si>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</si>
  <si>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</si>
  <si>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</si>
  <si>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</si>
  <si>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</si>
  <si>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</si>
  <si>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</si>
  <si>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</si>
  <si>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</si>
  <si>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</si>
  <si>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</si>
  <si>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</si>
  <si>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</si>
  <si>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</si>
  <si>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</si>
  <si>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</si>
  <si>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</si>
  <si>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</si>
  <si>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</si>
  <si>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</si>
  <si>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</si>
  <si>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</si>
  <si>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</si>
  <si>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</si>
  <si>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</si>
  <si>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</si>
  <si>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</si>
  <si>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</si>
  <si>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</si>
  <si>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</si>
  <si>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</si>
  <si>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</si>
  <si>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</si>
  <si>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</si>
  <si>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</si>
  <si>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</si>
  <si>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</si>
  <si>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</si>
  <si>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</si>
  <si>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</si>
  <si>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</si>
  <si>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</si>
  <si>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</si>
  <si>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</si>
  <si>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</si>
  <si>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</si>
  <si>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</si>
  <si>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</si>
  <si>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</si>
  <si>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</si>
  <si>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</si>
  <si>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</si>
  <si>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</si>
  <si>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</si>
  <si>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</si>
  <si>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</si>
  <si>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</si>
  <si>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</si>
  <si>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</si>
  <si>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</si>
  <si>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</si>
  <si>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</si>
  <si>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</si>
  <si>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</si>
  <si>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</si>
  <si>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</si>
  <si>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</si>
  <si>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</si>
  <si>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</si>
  <si>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</si>
  <si>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</si>
  <si>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</si>
  <si>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</si>
  <si>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</si>
  <si>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</si>
  <si>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</si>
  <si>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</si>
  <si>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</si>
  <si>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</si>
  <si>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</si>
  <si>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</si>
  <si>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</si>
  <si>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</si>
  <si>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</si>
  <si>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</si>
  <si>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</si>
  <si>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</si>
  <si>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</si>
  <si>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</si>
  <si>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</si>
  <si>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</si>
  <si>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</si>
  <si>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</si>
  <si>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</si>
  <si>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</si>
  <si>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</si>
  <si>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</si>
  <si>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</si>
  <si>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</si>
  <si>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</si>
  <si>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</si>
  <si>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</si>
  <si>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</si>
  <si>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</si>
  <si>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</si>
  <si>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</si>
  <si>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</si>
  <si>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</si>
  <si>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</si>
  <si>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</si>
  <si>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</si>
  <si>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</si>
  <si>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</si>
  <si>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</si>
  <si>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</si>
  <si>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</si>
  <si>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</si>
  <si>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</si>
  <si>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</si>
  <si>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</si>
  <si>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</si>
  <si>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</si>
  <si>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</si>
  <si>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</si>
  <si>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</si>
  <si>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</si>
  <si>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</si>
  <si>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</si>
  <si>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</si>
  <si>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</si>
  <si>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</si>
  <si>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</si>
  <si>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</si>
  <si>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</si>
  <si>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</si>
  <si>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</si>
  <si>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</si>
  <si>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</si>
  <si>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</si>
  <si>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</si>
  <si>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</si>
  <si>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</si>
  <si>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</si>
  <si>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</si>
  <si>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</si>
  <si>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</si>
  <si>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</si>
  <si>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</si>
  <si>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</si>
  <si>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</si>
  <si>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</si>
  <si>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</si>
  <si>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</si>
  <si>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</si>
  <si>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</si>
  <si>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</si>
  <si>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</si>
  <si>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</si>
  <si>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</si>
  <si>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</si>
  <si>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</si>
  <si>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</si>
  <si>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</si>
  <si>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</si>
  <si>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</si>
  <si>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</si>
  <si>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</si>
  <si>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</si>
  <si>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</si>
  <si>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</si>
  <si>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</si>
  <si>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</si>
  <si>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</si>
  <si>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</si>
  <si>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</si>
  <si>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</si>
  <si>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</si>
  <si>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</si>
  <si>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</si>
  <si>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</si>
  <si>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</si>
  <si>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</si>
  <si>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</si>
  <si>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</si>
  <si>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</si>
  <si>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</si>
  <si>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</si>
  <si>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</si>
  <si>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</si>
  <si>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</si>
  <si>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</si>
  <si>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</si>
  <si>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</si>
  <si>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</si>
  <si>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</si>
  <si>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</si>
  <si>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</si>
  <si>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</si>
  <si>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</si>
  <si>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</si>
  <si>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</si>
  <si>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</si>
  <si>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</si>
  <si>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</si>
  <si>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</si>
  <si>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</si>
  <si>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</si>
  <si>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</si>
  <si>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</si>
  <si>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</si>
  <si>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</si>
  <si>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</si>
  <si>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</si>
  <si>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</si>
  <si>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</si>
  <si>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</si>
  <si>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</si>
  <si>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</si>
  <si>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</si>
  <si>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</si>
  <si>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</si>
  <si>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</si>
  <si>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</si>
  <si>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</si>
  <si>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</si>
  <si>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</si>
  <si>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</si>
  <si>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</si>
  <si>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</si>
  <si>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</si>
  <si>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</si>
  <si>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</si>
  <si>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</si>
  <si>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</si>
  <si>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</si>
  <si>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</si>
  <si>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</si>
  <si>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</si>
  <si>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</si>
  <si>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</si>
  <si>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</si>
  <si>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</si>
  <si>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</si>
  <si>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</si>
  <si>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</si>
  <si>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</si>
  <si>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</si>
  <si>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</si>
  <si>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</si>
  <si>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</si>
  <si>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</si>
  <si>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</si>
  <si>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</si>
  <si>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</si>
  <si>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</si>
  <si>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</si>
  <si>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</si>
  <si>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</si>
  <si>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</si>
  <si>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</si>
  <si>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</si>
  <si>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</si>
  <si>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</si>
  <si>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</si>
  <si>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</si>
  <si>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</si>
  <si>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</si>
  <si>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</si>
  <si>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</si>
  <si>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</si>
  <si>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</si>
  <si>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</si>
  <si>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</si>
  <si>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</si>
  <si>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</si>
  <si>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</si>
  <si>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</si>
  <si>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</si>
  <si>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</si>
  <si>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</si>
  <si>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</si>
  <si>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</si>
  <si>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</si>
  <si>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</si>
  <si>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</si>
  <si>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</si>
  <si>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</si>
  <si>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</si>
  <si>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</si>
  <si>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</si>
  <si>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</si>
  <si>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</si>
  <si>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</si>
  <si>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</si>
  <si>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</si>
  <si>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</si>
  <si>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</si>
  <si>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</si>
  <si>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</si>
  <si>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</si>
  <si>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</si>
  <si>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</si>
  <si>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</si>
  <si>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</si>
  <si>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</si>
  <si>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</si>
  <si>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</si>
  <si>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</si>
  <si>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</si>
  <si>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</si>
  <si>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</si>
  <si>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</si>
  <si>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</si>
  <si>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</si>
  <si>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</si>
  <si>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</si>
  <si>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</si>
  <si>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</si>
  <si>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</si>
  <si>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</si>
  <si>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</si>
  <si>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</si>
  <si>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</si>
  <si>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</si>
  <si>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</si>
  <si>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</si>
  <si>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</si>
  <si>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</si>
  <si>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</si>
  <si>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</si>
  <si>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</si>
  <si>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</si>
  <si>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</si>
  <si>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</si>
  <si>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</si>
  <si>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</si>
  <si>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</si>
  <si>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</si>
  <si>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</si>
  <si>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</si>
  <si>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</si>
  <si>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</si>
  <si>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</si>
  <si>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</si>
  <si>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</si>
  <si>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</si>
  <si>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</si>
  <si>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</si>
  <si>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</si>
  <si>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</si>
  <si>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</si>
  <si>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</si>
  <si>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</si>
  <si>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</si>
  <si>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</si>
  <si>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</si>
  <si>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</si>
  <si>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</si>
  <si>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</si>
  <si>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</si>
  <si>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</si>
  <si>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</si>
  <si>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</si>
  <si>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</si>
  <si>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</si>
  <si>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</si>
  <si>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</si>
  <si>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</si>
  <si>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</si>
  <si>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</si>
  <si>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</si>
  <si>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</si>
  <si>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</si>
  <si>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</si>
  <si>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</si>
  <si>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</si>
  <si>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</si>
  <si>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</si>
  <si>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</si>
  <si>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</si>
  <si>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</si>
  <si>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</si>
  <si>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</si>
  <si>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</si>
  <si>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</si>
  <si>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</si>
  <si>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</si>
  <si>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</si>
  <si>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</si>
  <si>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</si>
  <si>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</si>
  <si>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</si>
  <si>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</si>
  <si>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</si>
  <si>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</si>
  <si>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</si>
  <si>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</si>
  <si>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</si>
  <si>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</si>
  <si>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</si>
  <si>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</si>
  <si>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</si>
  <si>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</si>
  <si>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</si>
  <si>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</si>
  <si>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</si>
  <si>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</si>
  <si>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</si>
  <si>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</si>
  <si>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</si>
  <si>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</si>
  <si>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</si>
  <si>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</si>
  <si>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</si>
  <si>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</si>
  <si>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</si>
  <si>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</si>
  <si>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</si>
  <si>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</si>
  <si>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</si>
  <si>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</si>
  <si>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</si>
  <si>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</si>
  <si>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</si>
  <si>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</si>
  <si>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</si>
  <si>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</si>
  <si>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</si>
  <si>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</si>
  <si>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</si>
  <si>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</si>
  <si>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</si>
  <si>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</si>
  <si>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</si>
  <si>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</si>
  <si>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</si>
  <si>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</si>
  <si>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</si>
  <si>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</si>
  <si>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</si>
  <si>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</si>
  <si>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</si>
  <si>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</si>
  <si>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</si>
  <si>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</si>
  <si>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</si>
  <si>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</si>
  <si>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</si>
  <si>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</si>
  <si>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</si>
  <si>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</si>
  <si>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</si>
  <si>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</si>
  <si>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</si>
  <si>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</si>
  <si>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</si>
  <si>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</si>
  <si>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</si>
  <si>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</si>
  <si>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</si>
  <si>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</si>
  <si>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</si>
  <si>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</si>
  <si>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</si>
  <si>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</si>
  <si>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</si>
  <si>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</si>
  <si>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</si>
  <si>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</si>
  <si>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</si>
  <si>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</si>
  <si>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</si>
  <si>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</si>
  <si>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</si>
  <si>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</si>
  <si>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</si>
  <si>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</si>
  <si>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</si>
  <si>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</si>
  <si>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</si>
  <si>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</si>
  <si>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</si>
  <si>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</si>
  <si>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</si>
  <si>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</si>
  <si>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</si>
  <si>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</si>
  <si>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</si>
  <si>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</si>
  <si>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</si>
  <si>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</si>
  <si>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</si>
  <si>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</si>
  <si>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</si>
  <si>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</si>
  <si>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</si>
  <si>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</si>
  <si>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</si>
  <si>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</si>
  <si>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</si>
  <si>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</si>
  <si>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</si>
  <si>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</si>
  <si>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</si>
  <si>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</si>
  <si>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</si>
  <si>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</si>
  <si>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</si>
  <si>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</si>
  <si>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</si>
  <si>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</si>
  <si>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</si>
  <si>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</si>
  <si>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</si>
  <si>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</si>
  <si>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</si>
  <si>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</si>
  <si>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</si>
  <si>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</si>
  <si>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</si>
  <si>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</si>
  <si>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</si>
  <si>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</si>
  <si>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</si>
  <si>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</si>
  <si>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</si>
  <si>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</si>
  <si>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</si>
  <si>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</si>
  <si>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</si>
  <si>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</si>
  <si>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</si>
  <si>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</si>
  <si>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</si>
  <si>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</si>
  <si>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</si>
  <si>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</si>
  <si>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</si>
  <si>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</si>
  <si>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</si>
  <si>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</si>
  <si>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</si>
  <si>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</si>
  <si>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</si>
  <si>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</si>
  <si>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</si>
  <si>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</si>
  <si>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</si>
  <si>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</si>
  <si>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</si>
  <si>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</si>
  <si>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</si>
  <si>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</si>
  <si>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</si>
  <si>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</si>
  <si>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</si>
  <si>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</si>
  <si>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</si>
  <si>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</si>
  <si>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</si>
  <si>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</si>
  <si>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</si>
  <si>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</si>
  <si>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</si>
  <si>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</si>
  <si>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</si>
  <si>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</si>
  <si>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</si>
  <si>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</si>
  <si>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</si>
  <si>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</si>
  <si>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</si>
  <si>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</si>
  <si>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</si>
  <si>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</si>
  <si>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</si>
  <si>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</si>
  <si>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</si>
  <si>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</si>
  <si>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</si>
  <si>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</si>
  <si>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</si>
  <si>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</si>
  <si>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</si>
  <si>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</si>
  <si>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</si>
  <si>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</si>
  <si>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</si>
  <si>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</si>
  <si>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</si>
  <si>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</si>
  <si>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</si>
  <si>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</si>
  <si>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</si>
  <si>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</si>
  <si>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</si>
  <si>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</si>
  <si>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</si>
  <si>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</si>
  <si>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</si>
  <si>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</si>
  <si>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</si>
  <si>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</si>
  <si>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</si>
  <si>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</si>
  <si>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</si>
  <si>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</si>
  <si>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</si>
  <si>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</si>
  <si>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</si>
  <si>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</si>
  <si>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</si>
  <si>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</si>
  <si>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</si>
  <si>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</si>
  <si>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</si>
  <si>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</si>
  <si>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</si>
  <si>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</si>
  <si>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</si>
  <si>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</si>
  <si>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</si>
  <si>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</si>
  <si>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</si>
  <si>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</si>
  <si>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</si>
  <si>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</si>
  <si>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</si>
  <si>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</si>
  <si>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</si>
  <si>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</si>
  <si>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</si>
  <si>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</si>
  <si>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</si>
  <si>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</si>
  <si>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</si>
  <si>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</si>
  <si>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</si>
  <si>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</si>
  <si>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</si>
  <si>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</si>
  <si>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</si>
  <si>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</si>
  <si>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</si>
  <si>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</si>
  <si>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</si>
  <si>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</si>
  <si>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</si>
  <si>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</si>
  <si>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</si>
  <si>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</si>
  <si>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</si>
  <si>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</si>
  <si>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</si>
  <si>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</si>
  <si>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</si>
  <si>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</si>
  <si>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</si>
  <si>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</si>
  <si>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</si>
  <si>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</si>
  <si>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</si>
  <si>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</si>
  <si>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</si>
  <si>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</si>
  <si>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</si>
  <si>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</si>
  <si>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</si>
  <si>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</si>
  <si>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</si>
  <si>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</si>
  <si>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</si>
  <si>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</si>
  <si>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</si>
  <si>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</si>
  <si>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</si>
  <si>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</si>
  <si>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</si>
  <si>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</si>
  <si>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</si>
  <si>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</si>
  <si>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</si>
  <si>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</si>
  <si>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</si>
  <si>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</si>
  <si>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</si>
  <si>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</si>
  <si>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</si>
  <si>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</si>
  <si>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</si>
  <si>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</si>
  <si>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</si>
  <si>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</si>
  <si>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</si>
  <si>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</si>
  <si>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</si>
  <si>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</si>
  <si>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</si>
  <si>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</si>
  <si>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</si>
  <si>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</si>
  <si>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</si>
  <si>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</si>
  <si>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</si>
  <si>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</si>
  <si>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</si>
  <si>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</si>
  <si>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</si>
  <si>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</si>
  <si>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</si>
  <si>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</si>
  <si>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</si>
  <si>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</si>
  <si>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</si>
  <si>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</si>
  <si>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</si>
  <si>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</si>
  <si>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</si>
  <si>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</si>
  <si>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</si>
  <si>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</si>
  <si>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</si>
  <si>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</si>
  <si>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</si>
  <si>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</si>
  <si>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</si>
  <si>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</si>
  <si>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</si>
  <si>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</si>
  <si>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</si>
  <si>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</si>
  <si>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</si>
  <si>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</si>
  <si>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</si>
  <si>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</si>
  <si>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</si>
  <si>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</si>
  <si>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</si>
  <si>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</si>
  <si>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</si>
  <si>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</si>
  <si>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</si>
  <si>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</si>
  <si>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</si>
  <si>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</si>
  <si>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</si>
  <si>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</si>
  <si>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</si>
  <si>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</si>
  <si>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</si>
  <si>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</si>
  <si>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</si>
  <si>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</si>
  <si>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</si>
  <si>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</si>
  <si>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</si>
  <si>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</si>
  <si>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</si>
  <si>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</si>
  <si>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</si>
  <si>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</si>
  <si>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</si>
  <si>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</si>
  <si>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</si>
  <si>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</si>
  <si>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</si>
  <si>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</si>
  <si>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</si>
  <si>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</si>
  <si>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</si>
  <si>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</si>
  <si>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</si>
  <si>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</si>
  <si>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</si>
  <si>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</si>
  <si>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</si>
  <si>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</si>
  <si>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</si>
  <si>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</si>
  <si>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</si>
  <si>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</si>
  <si>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</si>
  <si>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</si>
  <si>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</si>
  <si>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</si>
  <si>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</si>
  <si>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</si>
  <si>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</si>
  <si>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</si>
  <si>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</si>
  <si>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</si>
  <si>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</si>
  <si>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</si>
  <si>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</si>
  <si>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</si>
  <si>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</si>
  <si>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</si>
  <si>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</si>
  <si>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</si>
  <si>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</si>
  <si>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</si>
  <si>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</si>
  <si>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</si>
  <si>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</si>
  <si>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</si>
  <si>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</si>
  <si>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</si>
  <si>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</si>
  <si>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</si>
  <si>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</si>
  <si>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</si>
  <si>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</si>
  <si>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</si>
  <si>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</si>
  <si>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</si>
  <si>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</si>
  <si>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</si>
  <si>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</si>
  <si>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</si>
  <si>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</si>
  <si>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</si>
  <si>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</si>
  <si>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</si>
  <si>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</si>
  <si>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</si>
  <si>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</si>
  <si>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</si>
  <si>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</si>
  <si>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</si>
  <si>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</si>
  <si>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</si>
  <si>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</si>
  <si>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</si>
  <si>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</si>
  <si>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</si>
  <si>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</si>
  <si>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</si>
  <si>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</si>
  <si>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</si>
  <si>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</si>
  <si>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</si>
  <si>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</si>
  <si>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</si>
  <si>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</si>
  <si>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</si>
  <si>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</si>
  <si>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</si>
  <si>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</si>
  <si>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</si>
  <si>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</si>
  <si>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</si>
  <si>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</si>
  <si>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</si>
  <si>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</si>
  <si>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</si>
  <si>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</si>
  <si>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</si>
  <si>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</si>
  <si>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</si>
  <si>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</si>
  <si>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</si>
  <si>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</si>
  <si>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</si>
  <si>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</si>
  <si>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</si>
  <si>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</si>
  <si>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</si>
  <si>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</si>
  <si>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</si>
  <si>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</si>
  <si>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</si>
  <si>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</si>
  <si>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</si>
  <si>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</si>
  <si>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</si>
  <si>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</si>
  <si>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</si>
  <si>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</si>
  <si>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</si>
  <si>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</si>
  <si>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</si>
  <si>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</si>
  <si>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</si>
  <si>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</si>
  <si>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</si>
  <si>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</si>
  <si>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</si>
  <si>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</si>
  <si>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</si>
  <si>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</si>
  <si>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</si>
  <si>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</si>
  <si>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</si>
  <si>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</si>
  <si>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</si>
  <si>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</si>
  <si>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</si>
  <si>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</si>
  <si>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</si>
  <si>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</si>
  <si>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</si>
  <si>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</si>
  <si>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</si>
  <si>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</si>
  <si>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</si>
  <si>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</si>
  <si>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</si>
  <si>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</si>
  <si>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</si>
  <si>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</si>
  <si>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</si>
  <si>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</si>
  <si>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</si>
  <si>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</si>
  <si>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</si>
  <si>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</si>
  <si>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</si>
  <si>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</si>
  <si>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</si>
  <si>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</si>
  <si>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</si>
  <si>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</si>
  <si>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</si>
  <si>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</si>
  <si>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</si>
  <si>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</si>
  <si>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</si>
  <si>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</si>
  <si>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</si>
  <si>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</si>
  <si>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</si>
  <si>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</si>
  <si>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</si>
  <si>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</si>
  <si>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</si>
  <si>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</si>
  <si>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</si>
  <si>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</si>
  <si>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</si>
  <si>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</si>
  <si>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</si>
  <si>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</si>
  <si>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</si>
  <si>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</si>
  <si>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</si>
  <si>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</si>
  <si>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</si>
  <si>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</si>
  <si>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</si>
  <si>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</si>
  <si>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</si>
  <si>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</si>
  <si>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</si>
  <si>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</si>
  <si>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</si>
  <si>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</si>
  <si>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</si>
  <si>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</si>
  <si>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</si>
  <si>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</si>
  <si>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</si>
  <si>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</si>
  <si>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</si>
  <si>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</si>
  <si>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</si>
  <si>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</si>
  <si>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</si>
  <si>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</si>
  <si>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</si>
  <si>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</si>
  <si>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</si>
  <si>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</si>
  <si>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</si>
  <si>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</si>
  <si>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</si>
  <si>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</si>
  <si>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</si>
  <si>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</si>
  <si>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</si>
  <si>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</si>
  <si>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</si>
  <si>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</si>
  <si>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</si>
  <si>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</si>
  <si>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</si>
  <si>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</si>
  <si>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</si>
  <si>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</si>
  <si>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</si>
  <si>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</si>
  <si>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</si>
  <si>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</si>
  <si>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</si>
  <si>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</si>
  <si>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</si>
  <si>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</si>
  <si>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</si>
  <si>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</si>
  <si>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</si>
  <si>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</si>
  <si>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</si>
  <si>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</si>
  <si>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</si>
  <si>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</si>
  <si>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</si>
  <si>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</si>
  <si>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</si>
  <si>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</si>
  <si>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</si>
  <si>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</si>
  <si>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</si>
  <si>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</si>
  <si>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</si>
  <si>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</si>
  <si>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</si>
  <si>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</si>
  <si>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</si>
  <si>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</si>
  <si>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</si>
  <si>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</si>
  <si>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</si>
  <si>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</si>
  <si>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</si>
  <si>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</si>
  <si>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</si>
  <si>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</si>
  <si>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</si>
  <si>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</si>
  <si>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</si>
  <si>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</si>
  <si>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</si>
  <si>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</si>
  <si>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</si>
  <si>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</si>
  <si>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</si>
  <si>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</si>
  <si>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</si>
  <si>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</si>
  <si>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</si>
  <si>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</si>
  <si>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</si>
  <si>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</si>
  <si>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</si>
  <si>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</si>
  <si>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</si>
  <si>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</si>
  <si>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</si>
  <si>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</si>
  <si>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</si>
  <si>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</si>
  <si>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</si>
  <si>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</si>
  <si>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</si>
  <si>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</si>
  <si>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</si>
  <si>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</si>
  <si>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</si>
  <si>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</si>
  <si>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</si>
  <si>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</si>
  <si>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</si>
  <si>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</si>
  <si>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</si>
  <si>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</si>
  <si>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</si>
  <si>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</si>
  <si>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</si>
  <si>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</si>
  <si>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</si>
  <si>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</si>
  <si>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</si>
  <si>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</si>
  <si>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</si>
  <si>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</si>
  <si>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</si>
  <si>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</si>
  <si>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</si>
  <si>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</si>
  <si>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</si>
  <si>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</si>
  <si>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</si>
  <si>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</si>
  <si>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</si>
  <si>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</si>
  <si>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</si>
  <si>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</si>
  <si>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</si>
  <si>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</si>
  <si>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</si>
  <si>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</si>
  <si>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</si>
  <si>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</si>
  <si>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</si>
  <si>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</si>
  <si>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</si>
  <si>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</si>
  <si>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</si>
  <si>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</si>
  <si>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</si>
  <si>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</si>
  <si>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</si>
  <si>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</si>
  <si>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</si>
  <si>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</si>
  <si>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</si>
  <si>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</si>
  <si>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</si>
  <si>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</si>
  <si>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</si>
  <si>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</si>
  <si>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</si>
  <si>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</si>
  <si>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</si>
  <si>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</si>
  <si>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</si>
  <si>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</si>
  <si>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</si>
  <si>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</si>
  <si>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</si>
  <si>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</si>
  <si>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</si>
  <si>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</si>
  <si>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</si>
  <si>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</si>
  <si>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</si>
  <si>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</si>
  <si>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</si>
  <si>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</si>
  <si>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</si>
  <si>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</si>
  <si>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</si>
  <si>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</si>
  <si>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</si>
  <si>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</si>
  <si>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</si>
  <si>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</si>
  <si>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</si>
  <si>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</si>
  <si>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</si>
  <si>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</si>
  <si>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</si>
  <si>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</si>
  <si>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</si>
  <si>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</si>
  <si>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</si>
  <si>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</si>
  <si>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</si>
  <si>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</si>
  <si>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</si>
  <si>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</si>
  <si>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</si>
  <si>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</si>
  <si>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</si>
  <si>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</si>
  <si>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</si>
  <si>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</si>
  <si>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</si>
  <si>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</si>
  <si>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</si>
  <si>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</si>
  <si>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</si>
  <si>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</si>
  <si>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</si>
  <si>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</si>
  <si>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</si>
  <si>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</si>
  <si>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</si>
  <si>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</si>
  <si>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</si>
  <si>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</si>
  <si>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</si>
  <si>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</si>
  <si>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</si>
  <si>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</si>
  <si>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</si>
  <si>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</si>
  <si>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</si>
  <si>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</si>
  <si>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</si>
  <si>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</si>
  <si>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</si>
  <si>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</si>
  <si>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</si>
  <si>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</si>
  <si>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</si>
  <si>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</si>
  <si>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</si>
  <si>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</si>
  <si>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</si>
  <si>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</si>
  <si>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</si>
  <si>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</si>
  <si>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</si>
  <si>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</si>
  <si>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</si>
  <si>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</si>
  <si>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</si>
  <si>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</si>
  <si>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</si>
  <si>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</si>
  <si>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</si>
  <si>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</si>
  <si>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</si>
  <si>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</si>
  <si>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</si>
  <si>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</si>
  <si>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</si>
  <si>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</si>
  <si>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</si>
  <si>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</si>
  <si>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</si>
  <si>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</si>
  <si>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</si>
  <si>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</si>
  <si>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</si>
  <si>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</si>
  <si>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</si>
  <si>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</si>
  <si>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</si>
  <si>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</si>
  <si>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</si>
  <si>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</si>
  <si>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</si>
  <si>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</si>
  <si>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</si>
  <si>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</si>
  <si>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</si>
  <si>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</si>
  <si>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</si>
  <si>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</si>
  <si>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</si>
  <si>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</si>
  <si>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</si>
  <si>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</si>
  <si>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</si>
  <si>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</si>
  <si>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</si>
  <si>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</si>
  <si>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</si>
  <si>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</si>
  <si>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</si>
  <si>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</si>
  <si>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</si>
  <si>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</si>
  <si>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</si>
  <si>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</si>
  <si>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</si>
  <si>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</si>
  <si>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</si>
  <si>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</si>
  <si>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</si>
  <si>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</si>
  <si>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</si>
  <si>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</si>
  <si>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</si>
  <si>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</si>
  <si>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</si>
  <si>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</si>
  <si>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</si>
  <si>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</si>
  <si>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</si>
  <si>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</si>
  <si>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</si>
  <si>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</si>
  <si>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</si>
  <si>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</si>
  <si>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</si>
  <si>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</si>
  <si>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</si>
  <si>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</si>
  <si>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</si>
  <si>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</si>
  <si>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</si>
  <si>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</si>
  <si>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</si>
  <si>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</si>
  <si>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</si>
  <si>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</si>
  <si>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</si>
  <si>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</si>
  <si>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</si>
  <si>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</si>
  <si>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</si>
  <si>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</si>
  <si>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</si>
  <si>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</si>
  <si>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</si>
  <si>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</si>
  <si>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</si>
  <si>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</si>
  <si>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</si>
  <si>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</si>
  <si>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</si>
  <si>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</si>
  <si>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</si>
  <si>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</si>
  <si>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</si>
  <si>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</si>
  <si>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</si>
  <si>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</si>
  <si>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</si>
  <si>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</si>
  <si>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</si>
  <si>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</si>
  <si>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</si>
  <si>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</si>
  <si>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</si>
  <si>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</si>
  <si>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</si>
  <si>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</si>
  <si>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</si>
  <si>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</si>
  <si>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</si>
  <si>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</si>
  <si>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</si>
  <si>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</si>
  <si>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</si>
  <si>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</si>
  <si>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</si>
  <si>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</si>
  <si>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</si>
  <si>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</si>
  <si>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</si>
  <si>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</si>
  <si>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</si>
  <si>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</si>
  <si>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</si>
  <si>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</si>
  <si>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</si>
  <si>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</si>
  <si>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</si>
  <si>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</si>
  <si>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</si>
  <si>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</si>
  <si>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</si>
  <si>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</si>
  <si>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</si>
  <si>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</si>
  <si>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</si>
  <si>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</si>
  <si>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</si>
  <si>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</si>
  <si>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</si>
  <si>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</si>
  <si>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</si>
  <si>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</si>
  <si>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</si>
  <si>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</si>
  <si>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</si>
  <si>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</si>
  <si>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</si>
  <si>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</si>
  <si>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</si>
  <si>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</si>
  <si>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</si>
  <si>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</si>
  <si>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</si>
  <si>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</si>
  <si>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</si>
  <si>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</si>
  <si>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</si>
  <si>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</si>
  <si>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</si>
  <si>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</si>
  <si>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</si>
  <si>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</si>
  <si>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</si>
  <si>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</si>
  <si>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</si>
  <si>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</si>
  <si>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</si>
  <si>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</si>
  <si>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</si>
  <si>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</si>
  <si>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</si>
  <si>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</si>
  <si>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</si>
  <si>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</si>
  <si>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</si>
  <si>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</si>
  <si>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</si>
  <si>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</si>
  <si>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</si>
  <si>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</si>
  <si>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</si>
  <si>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</si>
  <si>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</si>
  <si>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</si>
  <si>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</si>
  <si>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</si>
  <si>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</si>
  <si>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</si>
  <si>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</si>
  <si>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</si>
  <si>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</si>
  <si>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</si>
  <si>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</si>
  <si>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</si>
  <si>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</si>
  <si>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</si>
  <si>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</si>
  <si>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</si>
  <si>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</si>
  <si>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</si>
  <si>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</si>
  <si>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</si>
  <si>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</si>
  <si>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</si>
  <si>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</si>
  <si>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</si>
  <si>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</si>
  <si>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</si>
  <si>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</si>
  <si>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</si>
  <si>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</si>
  <si>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</si>
  <si>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</si>
  <si>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</si>
  <si>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</si>
  <si>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</si>
  <si>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</si>
  <si>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</si>
  <si>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</si>
  <si>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</si>
  <si>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</si>
  <si>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</si>
  <si>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</si>
  <si>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</si>
  <si>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</si>
  <si>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</si>
  <si>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</si>
  <si>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</si>
  <si>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</si>
  <si>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</si>
  <si>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</si>
  <si>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</si>
  <si>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</si>
  <si>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</si>
  <si>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</si>
  <si>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</si>
  <si>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</si>
  <si>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</si>
  <si>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</si>
  <si>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</si>
  <si>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</si>
  <si>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</si>
  <si>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</si>
  <si>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</si>
  <si>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</si>
  <si>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</si>
  <si>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</si>
  <si>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</si>
  <si>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</si>
  <si>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</si>
  <si>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</si>
  <si>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</si>
  <si>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</si>
  <si>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</si>
  <si>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</si>
  <si>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</si>
  <si>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</si>
  <si>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</si>
  <si>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</si>
  <si>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</si>
  <si>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</si>
  <si>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</si>
  <si>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</si>
  <si>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</si>
  <si>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</si>
  <si>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</si>
  <si>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</si>
  <si>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</si>
  <si>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</si>
  <si>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</si>
  <si>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</si>
  <si>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</si>
  <si>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</si>
  <si>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</si>
  <si>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</si>
  <si>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</si>
  <si>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</si>
  <si>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</si>
  <si>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</si>
  <si>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</si>
  <si>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</si>
  <si>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</si>
  <si>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</si>
  <si>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</si>
  <si>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</si>
  <si>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</si>
  <si>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</si>
  <si>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</si>
  <si>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</si>
  <si>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</si>
  <si>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</si>
  <si>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</si>
  <si>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</si>
  <si>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</si>
  <si>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</si>
  <si>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</si>
  <si>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</si>
  <si>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</si>
  <si>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</si>
  <si>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</si>
  <si>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</si>
  <si>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</si>
  <si>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</si>
  <si>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</si>
  <si>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</si>
  <si>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</si>
  <si>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</si>
  <si>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</si>
  <si>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</si>
  <si>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</si>
  <si>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</si>
  <si>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</si>
  <si>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</si>
  <si>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</si>
  <si>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</si>
  <si>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</si>
  <si>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</si>
  <si>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</si>
  <si>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</si>
  <si>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</si>
  <si>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</si>
  <si>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</si>
  <si>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</si>
  <si>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</si>
  <si>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</si>
  <si>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</si>
  <si>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</si>
  <si>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</si>
  <si>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</si>
  <si>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</si>
  <si>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</si>
  <si>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</si>
  <si>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</si>
  <si>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</si>
  <si>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</si>
  <si>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</si>
  <si>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</si>
  <si>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</si>
  <si>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</si>
  <si>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</si>
  <si>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</si>
  <si>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</si>
  <si>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</si>
  <si>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</si>
  <si>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</si>
  <si>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</si>
  <si>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</si>
  <si>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</si>
  <si>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</si>
  <si>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</si>
  <si>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</si>
  <si>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</si>
  <si>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</si>
  <si>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</si>
  <si>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</si>
  <si>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</si>
  <si>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</si>
  <si>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</si>
  <si>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</si>
  <si>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</si>
  <si>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</si>
  <si>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</si>
  <si>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</si>
  <si>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</si>
  <si>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</si>
  <si>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</si>
  <si>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</si>
  <si>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</si>
  <si>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</si>
  <si>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</si>
  <si>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</si>
  <si>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</si>
  <si>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</si>
  <si>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</si>
  <si>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</si>
  <si>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</si>
  <si>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</si>
  <si>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</si>
  <si>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</si>
  <si>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</si>
  <si>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</si>
  <si>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</si>
  <si>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</si>
  <si>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</si>
  <si>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</si>
  <si>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</si>
  <si>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</si>
  <si>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</si>
  <si>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</si>
  <si>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</si>
  <si>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</si>
  <si>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</si>
  <si>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</si>
  <si>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</si>
  <si>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</si>
  <si>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</si>
  <si>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</si>
  <si>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</si>
  <si>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</si>
  <si>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</si>
  <si>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</si>
  <si>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</si>
  <si>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</si>
  <si>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</si>
  <si>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</si>
  <si>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</si>
  <si>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</si>
  <si>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</si>
  <si>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</si>
  <si>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</si>
  <si>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</si>
  <si>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</si>
  <si>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</si>
  <si>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</si>
  <si>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</si>
  <si>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</si>
  <si>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</si>
  <si>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</si>
  <si>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</si>
  <si>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</si>
  <si>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</si>
  <si>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</si>
  <si>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</si>
  <si>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</si>
  <si>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</si>
  <si>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</si>
  <si>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</si>
  <si>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</si>
  <si>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</si>
  <si>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</si>
  <si>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</si>
  <si>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</si>
  <si>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</si>
  <si>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</si>
  <si>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</si>
  <si>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</si>
  <si>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</si>
  <si>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</si>
  <si>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</si>
  <si>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</si>
  <si>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</si>
  <si>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</si>
  <si>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</si>
  <si>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</si>
  <si>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</si>
  <si>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</si>
  <si>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</si>
  <si>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</si>
  <si>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</si>
  <si>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</si>
  <si>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</si>
  <si>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</si>
  <si>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</si>
  <si>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</si>
  <si>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</si>
  <si>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</si>
  <si>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</si>
  <si>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</si>
  <si>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</si>
  <si>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</si>
  <si>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</si>
  <si>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</si>
  <si>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</si>
  <si>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</si>
  <si>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</si>
  <si>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</si>
  <si>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</si>
  <si>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</si>
  <si>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</si>
  <si>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</si>
  <si>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</si>
  <si>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</si>
  <si>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</si>
  <si>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</si>
  <si>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</si>
  <si>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</si>
  <si>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</si>
  <si>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</si>
  <si>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</si>
  <si>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</si>
  <si>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</si>
  <si>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</si>
  <si>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</si>
  <si>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</si>
  <si>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</si>
  <si>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</si>
  <si>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</si>
  <si>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</si>
  <si>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</si>
  <si>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</si>
  <si>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</si>
  <si>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</si>
  <si>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</si>
  <si>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</si>
  <si>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</si>
  <si>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</si>
  <si>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</si>
  <si>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</si>
  <si>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</si>
  <si>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</si>
  <si>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</si>
  <si>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</si>
  <si>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</si>
  <si>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</si>
  <si>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</si>
  <si>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</si>
  <si>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</si>
  <si>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</si>
  <si>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</si>
  <si>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</si>
  <si>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</si>
  <si>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</si>
  <si>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</si>
  <si>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</si>
  <si>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</si>
  <si>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</si>
  <si>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</si>
  <si>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</si>
  <si>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</si>
  <si>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</si>
  <si>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</si>
  <si>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</si>
  <si>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</si>
  <si>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</si>
  <si>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</si>
  <si>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</si>
  <si>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</si>
  <si>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</si>
  <si>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</si>
  <si>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</si>
  <si>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</si>
  <si>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</si>
  <si>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</si>
  <si>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</si>
  <si>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</si>
  <si>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</si>
  <si>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</si>
  <si>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</si>
  <si>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</si>
  <si>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</si>
  <si>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</si>
  <si>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</si>
  <si>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</si>
  <si>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</si>
  <si>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</si>
  <si>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</si>
  <si>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</si>
  <si>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</si>
  <si>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</si>
  <si>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</si>
  <si>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</si>
  <si>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</si>
  <si>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</si>
  <si>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</si>
  <si>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</si>
  <si>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</si>
  <si>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</si>
  <si>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</si>
  <si>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</si>
  <si>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</si>
  <si>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</si>
  <si>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</si>
  <si>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</si>
  <si>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</si>
  <si>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</si>
  <si>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</si>
  <si>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</si>
  <si>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</si>
  <si>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</si>
  <si>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</si>
  <si>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</si>
  <si>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</si>
  <si>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</si>
  <si>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</si>
  <si>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</si>
  <si>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</si>
  <si>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</si>
  <si>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</si>
  <si>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</si>
  <si>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</si>
  <si>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</si>
  <si>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</si>
  <si>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</si>
  <si>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</si>
  <si>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</si>
  <si>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</si>
  <si>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</si>
  <si>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</si>
  <si>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</si>
  <si>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</si>
  <si>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</si>
  <si>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</si>
  <si>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</si>
  <si>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</si>
  <si>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</si>
  <si>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</si>
  <si>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</si>
  <si>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</si>
  <si>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</si>
  <si>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</si>
  <si>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</si>
  <si>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</si>
  <si>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</si>
  <si>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</si>
  <si>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</si>
  <si>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</si>
  <si>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</si>
  <si>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</si>
  <si>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</si>
  <si>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</si>
  <si>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</si>
  <si>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</si>
  <si>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</si>
  <si>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</si>
  <si>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</si>
  <si>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</si>
  <si>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</si>
  <si>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</si>
  <si>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</si>
  <si>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</si>
  <si>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</si>
  <si>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</si>
  <si>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</si>
  <si>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</si>
  <si>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</si>
  <si>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</si>
  <si>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</si>
  <si>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</si>
  <si>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</si>
  <si>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</si>
  <si>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</si>
  <si>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</si>
  <si>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</si>
  <si>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</si>
  <si>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</si>
  <si>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</si>
  <si>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</si>
  <si>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</si>
  <si>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</si>
  <si>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</si>
  <si>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</si>
  <si>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</si>
  <si>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</si>
  <si>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</si>
  <si>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</si>
  <si>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</si>
  <si>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</si>
  <si>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</si>
  <si>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</si>
  <si>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</si>
  <si>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</si>
  <si>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</si>
  <si>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</si>
  <si>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</si>
  <si>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</si>
  <si>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</si>
  <si>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</si>
  <si>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</si>
  <si>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</si>
  <si>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</si>
  <si>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</si>
  <si>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</si>
  <si>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</si>
  <si>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</si>
  <si>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</si>
  <si>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</si>
  <si>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</si>
  <si>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</si>
  <si>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</si>
  <si>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</si>
  <si>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</si>
  <si>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</si>
  <si>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</si>
  <si>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</si>
  <si>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</si>
  <si>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</si>
  <si>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</si>
  <si>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</si>
  <si>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</si>
  <si>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</si>
  <si>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</si>
  <si>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</si>
  <si>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</si>
  <si>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</si>
  <si>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</si>
  <si>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</si>
  <si>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</si>
  <si>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</si>
  <si>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</si>
  <si>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</si>
  <si>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</si>
  <si>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</si>
  <si>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</si>
  <si>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</si>
  <si>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</si>
  <si>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</si>
  <si>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</si>
  <si>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</si>
  <si>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</si>
  <si>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</si>
  <si>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</si>
  <si>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</si>
  <si>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</si>
  <si>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</si>
  <si>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</si>
  <si>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</si>
  <si>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</si>
  <si>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</si>
  <si>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</si>
  <si>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</si>
  <si>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</si>
  <si>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</si>
  <si>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</si>
  <si>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</si>
  <si>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</si>
  <si>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</si>
  <si>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</si>
  <si>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</si>
  <si>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</si>
  <si>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</si>
  <si>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</si>
  <si>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</si>
  <si>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</si>
  <si>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</si>
  <si>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</si>
  <si>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</si>
  <si>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</si>
  <si>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</si>
  <si>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</si>
  <si>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</si>
  <si>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</si>
  <si>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</si>
  <si>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</si>
  <si>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</si>
  <si>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</si>
  <si>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</si>
  <si>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</si>
  <si>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</si>
  <si>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</si>
  <si>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</si>
  <si>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</si>
  <si>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</si>
  <si>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</si>
  <si>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</si>
  <si>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</si>
  <si>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</si>
  <si>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</si>
  <si>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</si>
  <si>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</si>
  <si>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</si>
  <si>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</si>
  <si>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</si>
  <si>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</si>
  <si>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</si>
  <si>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</si>
  <si>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</si>
  <si>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</si>
  <si>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</si>
  <si>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</si>
  <si>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</si>
  <si>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</si>
  <si>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</si>
  <si>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</si>
  <si>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</si>
  <si>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</si>
  <si>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</si>
  <si>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</si>
  <si>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</si>
  <si>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</si>
  <si>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</si>
  <si>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</si>
  <si>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</si>
  <si>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</si>
  <si>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</si>
  <si>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</si>
  <si>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</si>
  <si>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</si>
  <si>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</si>
  <si>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</si>
  <si>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</si>
  <si>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</si>
  <si>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</si>
  <si>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</si>
  <si>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</si>
  <si>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</si>
  <si>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</si>
  <si>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</si>
  <si>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</si>
  <si>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</si>
  <si>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</si>
  <si>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</si>
  <si>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</si>
  <si>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</si>
  <si>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</si>
  <si>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</si>
  <si>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</si>
  <si>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</si>
  <si>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</si>
  <si>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</si>
  <si>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</si>
  <si>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</si>
  <si>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</si>
  <si>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</si>
  <si>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</si>
  <si>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</si>
  <si>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</si>
  <si>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</si>
  <si>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</si>
  <si>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</si>
  <si>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</si>
  <si>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</si>
  <si>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</si>
  <si>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</si>
  <si>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</si>
  <si>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</si>
  <si>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</si>
  <si>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</si>
  <si>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</si>
  <si>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</si>
  <si>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</si>
  <si>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</si>
  <si>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</si>
  <si>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</si>
  <si>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</si>
  <si>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</si>
  <si>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</si>
  <si>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</si>
  <si>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</si>
  <si>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</si>
  <si>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</si>
  <si>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</si>
  <si>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</si>
  <si>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</si>
  <si>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</si>
  <si>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</si>
  <si>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</si>
  <si>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</si>
  <si>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</si>
  <si>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</si>
  <si>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</si>
  <si>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</si>
  <si>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</si>
  <si>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</si>
  <si>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</si>
  <si>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</si>
  <si>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</si>
  <si>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</si>
  <si>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</si>
  <si>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</si>
  <si>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</si>
  <si>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</si>
  <si>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</si>
  <si>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</si>
  <si>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</si>
  <si>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</si>
  <si>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</si>
  <si>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</si>
  <si>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</si>
  <si>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</si>
  <si>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</si>
  <si>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</si>
  <si>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</si>
  <si>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</si>
  <si>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</si>
  <si>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</si>
  <si>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</si>
  <si>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</si>
  <si>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</si>
  <si>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</si>
  <si>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</si>
  <si>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</si>
  <si>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</si>
  <si>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</si>
  <si>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</si>
  <si>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</si>
  <si>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</si>
  <si>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</si>
  <si>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</si>
  <si>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</si>
  <si>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</si>
  <si>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</si>
  <si>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</si>
  <si>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</si>
  <si>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</si>
  <si>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</si>
  <si>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</si>
  <si>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</si>
  <si>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</si>
  <si>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</si>
  <si>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</si>
  <si>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</si>
  <si>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</si>
  <si>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</si>
  <si>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</si>
  <si>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</si>
  <si>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</si>
  <si>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</si>
  <si>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</si>
  <si>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</si>
  <si>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</si>
  <si>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</si>
  <si>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</si>
  <si>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</si>
  <si>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</si>
  <si>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</si>
  <si>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</si>
  <si>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</si>
  <si>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</si>
  <si>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</si>
  <si>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</si>
  <si>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</si>
  <si>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</si>
  <si>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</si>
  <si>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</si>
  <si>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</si>
  <si>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</si>
  <si>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</si>
  <si>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</si>
  <si>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</si>
  <si>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</si>
  <si>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</si>
  <si>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</si>
  <si>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</si>
  <si>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</si>
  <si>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</si>
  <si>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</si>
  <si>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</si>
  <si>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</si>
  <si>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</si>
  <si>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</si>
  <si>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</si>
  <si>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</si>
  <si>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</si>
  <si>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</si>
  <si>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</si>
  <si>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</si>
  <si>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</si>
  <si>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</si>
  <si>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</si>
  <si>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</si>
  <si>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</si>
  <si>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</si>
  <si>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</si>
  <si>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</si>
  <si>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</si>
  <si>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</si>
  <si>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</si>
  <si>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</si>
  <si>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</si>
  <si>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</si>
  <si>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</si>
  <si>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</si>
  <si>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</si>
  <si>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</si>
  <si>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</si>
  <si>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</si>
  <si>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</si>
  <si>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</si>
  <si>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</si>
  <si>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</si>
  <si>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</si>
  <si>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</si>
  <si>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</si>
  <si>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</si>
  <si>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</si>
  <si>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</si>
  <si>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</si>
  <si>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</si>
  <si>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</si>
  <si>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</si>
  <si>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</si>
  <si>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</si>
  <si>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</si>
  <si>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</si>
  <si>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</si>
  <si>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</si>
  <si>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</si>
  <si>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</si>
  <si>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</si>
  <si>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</si>
  <si>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</si>
  <si>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</si>
  <si>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</si>
  <si>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</si>
  <si>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</si>
  <si>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</si>
  <si>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</si>
  <si>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</si>
  <si>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</si>
  <si>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</si>
  <si>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</si>
  <si>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</si>
  <si>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</si>
  <si>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</si>
  <si>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</si>
  <si>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</si>
  <si>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</si>
  <si>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</si>
  <si>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</si>
  <si>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</si>
  <si>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</si>
  <si>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</si>
  <si>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</si>
  <si>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</si>
  <si>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</si>
  <si>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</si>
  <si>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</si>
  <si>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</si>
  <si>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</si>
  <si>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</si>
  <si>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</si>
  <si>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</si>
  <si>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</si>
  <si>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</si>
  <si>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</si>
  <si>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</si>
  <si>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</si>
  <si>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</si>
  <si>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</si>
  <si>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</si>
  <si>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</si>
  <si>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</si>
  <si>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</si>
  <si>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</si>
  <si>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</si>
  <si>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</si>
  <si>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</si>
  <si>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</si>
  <si>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</si>
  <si>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</si>
  <si>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</si>
  <si>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</si>
  <si>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</si>
  <si>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</si>
  <si>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</si>
  <si>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</si>
  <si>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</si>
  <si>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</si>
  <si>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</si>
  <si>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</si>
  <si>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</si>
  <si>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</si>
  <si>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</si>
  <si>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</si>
  <si>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</si>
  <si>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</si>
  <si>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</si>
  <si>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</si>
  <si>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</si>
  <si>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</si>
  <si>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</si>
  <si>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</si>
  <si>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</si>
  <si>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</si>
  <si>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</si>
  <si>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</si>
  <si>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</si>
  <si>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</si>
  <si>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</si>
  <si>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</si>
  <si>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</si>
  <si>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</si>
  <si>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</si>
  <si>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</si>
  <si>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</si>
  <si>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</si>
  <si>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</si>
  <si>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</si>
  <si>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</si>
  <si>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</si>
  <si>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</si>
  <si>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</si>
  <si>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</si>
  <si>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</si>
  <si>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</si>
  <si>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</si>
  <si>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</si>
  <si>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</si>
  <si>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</si>
  <si>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</si>
  <si>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</si>
  <si>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</si>
  <si>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</si>
  <si>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</si>
  <si>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</si>
  <si>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</si>
  <si>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</si>
  <si>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</si>
  <si>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</si>
  <si>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</si>
  <si>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</si>
  <si>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</si>
  <si>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</si>
  <si>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</si>
  <si>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</si>
  <si>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</si>
  <si>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</si>
  <si>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</si>
  <si>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</si>
  <si>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</si>
  <si>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</si>
  <si>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</si>
  <si>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</si>
  <si>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</si>
  <si>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</si>
  <si>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</si>
  <si>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</si>
  <si>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</si>
  <si>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</si>
  <si>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</si>
  <si>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</si>
  <si>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</si>
  <si>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</si>
  <si>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</si>
  <si>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</si>
  <si>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</si>
  <si>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</si>
  <si>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</si>
  <si>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</si>
  <si>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</si>
  <si>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</si>
  <si>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</si>
  <si>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</si>
  <si>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</si>
  <si>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</si>
  <si>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</si>
  <si>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</si>
  <si>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</si>
  <si>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</si>
  <si>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</si>
  <si>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</si>
  <si>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</si>
  <si>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</si>
  <si>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</si>
  <si>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</si>
  <si>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</si>
  <si>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</si>
  <si>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</si>
  <si>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</si>
  <si>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</si>
  <si>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</si>
  <si>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</si>
  <si>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</si>
  <si>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</si>
  <si>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</si>
  <si>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</si>
  <si>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</si>
  <si>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</si>
  <si>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</si>
  <si>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</si>
  <si>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</si>
  <si>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</si>
  <si>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</si>
  <si>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</si>
  <si>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</si>
  <si>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</si>
  <si>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</si>
  <si>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</si>
  <si>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</si>
  <si>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</si>
  <si>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</si>
  <si>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</si>
  <si>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</si>
  <si>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</si>
  <si>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</si>
  <si>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</si>
  <si>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</si>
  <si>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</si>
  <si>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</si>
  <si>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</si>
  <si>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</si>
  <si>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</si>
  <si>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</si>
  <si>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</si>
  <si>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</si>
  <si>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</si>
  <si>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</si>
  <si>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</si>
  <si>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</si>
  <si>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</si>
  <si>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</si>
  <si>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</si>
  <si>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</si>
  <si>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</si>
  <si>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</si>
  <si>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</si>
  <si>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</si>
  <si>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</si>
  <si>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</si>
  <si>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</si>
  <si>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</si>
  <si>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</si>
  <si>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</si>
  <si>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</si>
  <si>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</si>
  <si>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</si>
  <si>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</si>
  <si>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</si>
  <si>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</si>
  <si>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</si>
  <si>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</si>
  <si>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</si>
  <si>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</si>
  <si>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</si>
  <si>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</si>
  <si>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</si>
  <si>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</si>
  <si>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</si>
  <si>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</si>
  <si>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</si>
  <si>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</si>
  <si>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</si>
  <si>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</si>
  <si>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</si>
  <si>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</si>
  <si>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</si>
  <si>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</si>
  <si>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</si>
  <si>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</si>
  <si>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</si>
  <si>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</si>
  <si>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</si>
  <si>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</si>
  <si>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</si>
  <si>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</si>
  <si>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</si>
  <si>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</si>
  <si>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</si>
  <si>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</si>
  <si>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</si>
  <si>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</si>
  <si>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</si>
  <si>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</si>
  <si>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</si>
  <si>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</si>
  <si>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</si>
  <si>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</si>
  <si>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</si>
  <si>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</si>
  <si>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</si>
  <si>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</si>
  <si>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</si>
  <si>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</si>
  <si>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</si>
  <si>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</si>
  <si>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</si>
  <si>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</si>
  <si>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</si>
  <si>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</si>
  <si>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</si>
  <si>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</si>
  <si>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</si>
  <si>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</si>
  <si>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</si>
  <si>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</si>
  <si>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</si>
  <si>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</si>
  <si>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</si>
  <si>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</si>
  <si>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</si>
  <si>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</si>
  <si>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</si>
  <si>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</si>
  <si>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</si>
  <si>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</si>
  <si>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</si>
  <si>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</si>
  <si>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</si>
  <si>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</si>
  <si>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</si>
  <si>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</si>
  <si>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</si>
  <si>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</si>
  <si>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</si>
  <si>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</si>
  <si>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</si>
  <si>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</si>
  <si>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</si>
  <si>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</si>
  <si>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</si>
  <si>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</si>
  <si>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</si>
  <si>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</si>
  <si>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</si>
  <si>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</si>
  <si>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</si>
  <si>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</si>
  <si>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</si>
  <si>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</si>
  <si>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</si>
  <si>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</si>
  <si>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</si>
  <si>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</si>
  <si>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</si>
  <si>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</si>
  <si>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</si>
  <si>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</si>
  <si>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</si>
  <si>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</si>
  <si>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</si>
  <si>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</si>
  <si>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</si>
  <si>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</si>
  <si>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</si>
  <si>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</si>
  <si>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</si>
  <si>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</si>
  <si>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</si>
  <si>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</si>
  <si>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</si>
  <si>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</si>
  <si>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</si>
  <si>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</si>
  <si>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</si>
  <si>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</si>
  <si>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</si>
  <si>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</si>
  <si>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</si>
  <si>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</si>
  <si>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</si>
  <si>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</si>
  <si>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</si>
  <si>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</si>
  <si>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</si>
  <si>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</si>
  <si>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</si>
  <si>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</si>
  <si>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</si>
  <si>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</si>
  <si>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</si>
  <si>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</si>
  <si>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</si>
  <si>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</si>
  <si>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</si>
  <si>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</si>
  <si>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</si>
  <si>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</si>
  <si>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</si>
  <si>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</si>
  <si>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</si>
  <si>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</si>
  <si>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</si>
  <si>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</si>
  <si>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</si>
  <si>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</si>
  <si>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</si>
  <si>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</si>
  <si>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</si>
  <si>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</si>
  <si>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</si>
  <si>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</si>
  <si>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</si>
  <si>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</si>
  <si>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</si>
  <si>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</si>
  <si>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</si>
  <si>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</si>
  <si>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</si>
  <si>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</si>
  <si>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</si>
  <si>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</si>
  <si>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</si>
  <si>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</si>
  <si>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</si>
  <si>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</si>
  <si>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</si>
  <si>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</si>
  <si>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</si>
  <si>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</si>
  <si>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</si>
  <si>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</si>
  <si>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</si>
  <si>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</si>
  <si>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</si>
  <si>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</si>
  <si>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</si>
  <si>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</si>
  <si>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</si>
  <si>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</si>
  <si>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</si>
  <si>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</si>
  <si>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</si>
  <si>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</si>
  <si>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</si>
  <si>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</si>
  <si>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</si>
  <si>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</si>
  <si>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</si>
  <si>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</si>
  <si>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</si>
  <si>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</si>
  <si>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</si>
  <si>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</si>
  <si>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</si>
  <si>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</si>
  <si>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</si>
  <si>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</si>
  <si>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</si>
  <si>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</si>
  <si>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</si>
  <si>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</si>
  <si>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</si>
  <si>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</si>
  <si>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</si>
  <si>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</si>
  <si>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</si>
  <si>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</si>
  <si>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</si>
  <si>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</si>
  <si>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</si>
  <si>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</si>
  <si>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</si>
  <si>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</si>
  <si>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</si>
  <si>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</si>
  <si>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</si>
  <si>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</si>
  <si>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</si>
  <si>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</si>
  <si>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</si>
  <si>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</si>
  <si>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</si>
  <si>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</si>
  <si>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</si>
  <si>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</si>
  <si>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</si>
  <si>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</si>
  <si>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</si>
  <si>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</si>
  <si>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</si>
  <si>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</si>
  <si>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</si>
  <si>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</si>
  <si>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</si>
  <si>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</si>
  <si>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</si>
  <si>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</si>
  <si>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</si>
  <si>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</si>
  <si>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</si>
  <si>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</si>
  <si>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</si>
  <si>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</si>
  <si>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</si>
  <si>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</si>
  <si>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</si>
  <si>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</si>
  <si>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</si>
  <si>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</si>
  <si>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</si>
  <si>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</si>
  <si>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</si>
  <si>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</si>
  <si>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</si>
  <si>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</si>
  <si>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</si>
  <si>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</si>
  <si>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</si>
  <si>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</si>
  <si>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</si>
  <si>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</si>
  <si>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</si>
  <si>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</si>
  <si>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</si>
  <si>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</si>
  <si>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</si>
  <si>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</si>
  <si>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</si>
  <si>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</si>
  <si>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</si>
  <si>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</si>
  <si>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</si>
  <si>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</si>
  <si>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</si>
  <si>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</si>
  <si>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</si>
  <si>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</si>
  <si>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</si>
  <si>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</si>
  <si>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</si>
  <si>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</si>
  <si>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</si>
  <si>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</si>
  <si>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</si>
  <si>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</si>
  <si>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</si>
  <si>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</si>
  <si>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</si>
  <si>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</si>
  <si>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</si>
  <si>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</si>
  <si>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</si>
  <si>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</si>
  <si>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</si>
  <si>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</si>
  <si>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</si>
  <si>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</si>
  <si>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</si>
  <si>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</si>
  <si>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</si>
  <si>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</si>
  <si>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</si>
  <si>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</si>
  <si>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</si>
  <si>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</si>
  <si>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</si>
  <si>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</si>
  <si>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</si>
  <si>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</si>
  <si>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</si>
  <si>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</si>
  <si>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</si>
  <si>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</si>
  <si>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</si>
  <si>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</si>
  <si>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</si>
  <si>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</si>
  <si>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</si>
  <si>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</si>
  <si>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</si>
  <si>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</si>
  <si>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</si>
  <si>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</si>
  <si>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</si>
  <si>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</si>
  <si>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</si>
  <si>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</si>
  <si>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</si>
  <si>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</si>
  <si>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</si>
  <si>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</si>
  <si>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</si>
  <si>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</si>
  <si>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</si>
  <si>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</si>
  <si>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</si>
  <si>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</si>
  <si>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</si>
  <si>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</si>
  <si>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</si>
  <si>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</si>
  <si>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</si>
  <si>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</si>
  <si>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</si>
  <si>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</si>
  <si>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</si>
  <si>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</si>
  <si>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</si>
  <si>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</si>
  <si>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</si>
  <si>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</si>
  <si>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</si>
  <si>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</si>
  <si>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</si>
  <si>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</si>
  <si>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</si>
  <si>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</si>
  <si>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</si>
  <si>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</si>
  <si>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</si>
  <si>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</si>
  <si>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</si>
  <si>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</si>
  <si>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</si>
  <si>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</si>
  <si>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</si>
  <si>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</si>
  <si>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</si>
  <si>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</si>
  <si>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</si>
  <si>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</si>
  <si>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</si>
  <si>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</si>
  <si>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</si>
  <si>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</si>
  <si>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</si>
  <si>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</si>
  <si>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</si>
  <si>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</si>
  <si>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</si>
  <si>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</si>
  <si>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</si>
  <si>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</si>
  <si>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</si>
  <si>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</si>
  <si>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</si>
  <si>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</si>
  <si>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</si>
  <si>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</si>
  <si>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</si>
  <si>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</si>
  <si>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</si>
  <si>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</si>
  <si>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</si>
  <si>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</si>
  <si>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</si>
  <si>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</si>
  <si>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</si>
  <si>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</si>
  <si>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</si>
  <si>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</si>
  <si>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</si>
  <si>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</si>
  <si>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</si>
  <si>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</si>
  <si>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</si>
  <si>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</si>
  <si>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</si>
  <si>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</si>
  <si>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</si>
  <si>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</si>
  <si>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</si>
  <si>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</si>
  <si>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</si>
  <si>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</si>
  <si>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</si>
  <si>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</si>
  <si>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</si>
  <si>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</si>
  <si>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</si>
  <si>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</si>
  <si>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</si>
  <si>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</si>
  <si>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</si>
  <si>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</si>
  <si>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</si>
  <si>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</si>
  <si>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</si>
  <si>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</si>
  <si>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</si>
  <si>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</si>
  <si>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</si>
  <si>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</si>
  <si>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</si>
  <si>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</si>
  <si>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</si>
  <si>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</si>
  <si>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</si>
  <si>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</si>
  <si>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</si>
  <si>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</si>
  <si>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</si>
  <si>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</si>
  <si>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</si>
  <si>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</si>
  <si>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</si>
  <si>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</si>
  <si>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</si>
  <si>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</si>
  <si>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</si>
  <si>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</si>
  <si>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</si>
  <si>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</si>
  <si>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</si>
  <si>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</si>
  <si>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</si>
  <si>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</si>
  <si>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</si>
  <si>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</si>
  <si>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</si>
  <si>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</si>
  <si>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</si>
  <si>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</si>
  <si>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</si>
  <si>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</si>
  <si>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</si>
  <si>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</si>
  <si>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</si>
  <si>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</si>
  <si>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</si>
  <si>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</si>
  <si>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</si>
  <si>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</si>
  <si>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</si>
  <si>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</si>
  <si>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</si>
  <si>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</si>
  <si>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</si>
  <si>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</si>
  <si>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</si>
  <si>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</si>
  <si>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</si>
  <si>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</si>
  <si>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</si>
  <si>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</si>
  <si>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</si>
  <si>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</si>
  <si>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</si>
  <si>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</si>
  <si>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</si>
  <si>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</si>
  <si>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</si>
  <si>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</si>
  <si>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</si>
  <si>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</si>
  <si>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</si>
  <si>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</si>
  <si>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</si>
  <si>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</si>
  <si>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</si>
  <si>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</si>
  <si>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</si>
  <si>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</si>
  <si>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</si>
  <si>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</si>
  <si>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</si>
  <si>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</si>
  <si>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</si>
  <si>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</si>
  <si>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</si>
  <si>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</si>
  <si>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</si>
  <si>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</si>
  <si>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</si>
  <si>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</si>
  <si>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</si>
  <si>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</si>
  <si>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</si>
  <si>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</si>
  <si>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</si>
  <si>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</si>
  <si>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</si>
  <si>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</si>
  <si>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</si>
  <si>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</si>
  <si>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</si>
  <si>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</si>
  <si>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</si>
  <si>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</si>
  <si>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</si>
  <si>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</si>
  <si>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</si>
  <si>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</si>
  <si>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</si>
  <si>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</si>
  <si>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</si>
  <si>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</si>
  <si>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</si>
  <si>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</si>
  <si>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</si>
  <si>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</si>
  <si>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</si>
  <si>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</si>
  <si>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</si>
  <si>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</si>
  <si>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</si>
  <si>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</si>
  <si>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</si>
  <si>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</si>
  <si>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</si>
  <si>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</si>
  <si>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</si>
  <si>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</si>
  <si>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</si>
  <si>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</si>
  <si>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</si>
  <si>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</si>
  <si>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</si>
  <si>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</si>
  <si>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</si>
  <si>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</si>
  <si>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</si>
  <si>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</si>
  <si>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</si>
  <si>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</si>
  <si>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</si>
  <si>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</si>
  <si>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</si>
  <si>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</si>
  <si>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</si>
  <si>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</si>
  <si>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</si>
  <si>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</si>
  <si>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</si>
  <si>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</si>
  <si>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</si>
  <si>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</si>
  <si>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</si>
  <si>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</si>
  <si>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</si>
  <si>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</si>
  <si>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</si>
  <si>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</si>
  <si>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</si>
  <si>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</si>
  <si>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</si>
  <si>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</si>
  <si>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</si>
  <si>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</si>
  <si>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</si>
  <si>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</si>
  <si>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</si>
  <si>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</si>
  <si>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</si>
  <si>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</si>
  <si>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</si>
  <si>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</si>
  <si>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</si>
  <si>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</si>
  <si>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</si>
  <si>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</si>
  <si>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</si>
  <si>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</si>
  <si>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</si>
  <si>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</si>
  <si>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</si>
  <si>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</si>
  <si>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</si>
  <si>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</si>
  <si>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</si>
  <si>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</si>
  <si>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</si>
  <si>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</si>
  <si>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</si>
  <si>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</si>
  <si>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</si>
  <si>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</si>
  <si>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</si>
  <si>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</si>
  <si>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</si>
  <si>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</si>
  <si>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</si>
  <si>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</si>
  <si>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</si>
  <si>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</si>
  <si>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</si>
  <si>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</si>
  <si>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</si>
  <si>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</si>
  <si>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</si>
  <si>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</si>
  <si>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</si>
  <si>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</si>
  <si>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</si>
  <si>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</si>
  <si>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</si>
  <si>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</si>
  <si>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</si>
  <si>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</si>
  <si>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</si>
  <si>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</si>
  <si>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</si>
  <si>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</si>
  <si>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</si>
  <si>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</si>
  <si>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</si>
  <si>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</si>
  <si>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</si>
  <si>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</si>
  <si>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</si>
  <si>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</si>
  <si>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</si>
  <si>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</si>
  <si>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</si>
  <si>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</si>
  <si>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</si>
  <si>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</si>
  <si>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</si>
  <si>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</si>
  <si>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</si>
  <si>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</si>
  <si>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</si>
  <si>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</si>
  <si>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</si>
  <si>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</si>
  <si>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</si>
  <si>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</si>
  <si>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</si>
  <si>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</si>
  <si>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</si>
  <si>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</si>
  <si>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</si>
  <si>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</si>
  <si>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</si>
  <si>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</si>
  <si>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</si>
  <si>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</si>
  <si>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</si>
  <si>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</si>
  <si>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</si>
  <si>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</si>
  <si>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</si>
  <si>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</si>
  <si>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</si>
  <si>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</si>
  <si>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</si>
  <si>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</si>
  <si>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</si>
  <si>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</si>
  <si>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</si>
  <si>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</si>
  <si>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</si>
  <si>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</si>
  <si>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</si>
  <si>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</si>
  <si>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</si>
  <si>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</si>
  <si>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</si>
  <si>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</si>
  <si>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</si>
  <si>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</si>
  <si>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</si>
  <si>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</si>
  <si>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</si>
  <si>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</si>
  <si>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</si>
  <si>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</si>
  <si>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</si>
  <si>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</si>
  <si>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</si>
  <si>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</si>
  <si>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</si>
  <si>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</si>
  <si>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</si>
  <si>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</si>
  <si>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</si>
  <si>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</si>
  <si>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</si>
  <si>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</si>
  <si>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</si>
  <si>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</si>
  <si>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</si>
  <si>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</si>
  <si>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</si>
  <si>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</si>
  <si>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</si>
  <si>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</si>
  <si>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</si>
  <si>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</si>
  <si>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</si>
  <si>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</si>
  <si>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</si>
  <si>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</si>
  <si>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</si>
  <si>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</si>
  <si>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</si>
  <si>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</si>
  <si>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</si>
  <si>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</si>
  <si>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</si>
  <si>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</si>
  <si>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</si>
  <si>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</si>
  <si>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</si>
  <si>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</si>
  <si>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</si>
  <si>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</si>
  <si>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</si>
  <si>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</si>
  <si>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</si>
  <si>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</si>
  <si>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</si>
  <si>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</si>
  <si>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</si>
  <si>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</si>
  <si>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</si>
  <si>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</si>
  <si>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</si>
  <si>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</si>
  <si>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</si>
  <si>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</si>
  <si>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</si>
  <si>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</si>
  <si>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</si>
  <si>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</si>
  <si>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</si>
  <si>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</si>
  <si>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</si>
  <si>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</si>
  <si>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</si>
  <si>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</si>
  <si>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</si>
  <si>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</si>
  <si>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</si>
  <si>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</si>
  <si>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</si>
  <si>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</si>
  <si>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</si>
  <si>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</si>
  <si>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</si>
  <si>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</si>
  <si>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</si>
  <si>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</si>
  <si>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</si>
  <si>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</si>
  <si>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</si>
  <si>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</si>
  <si>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</si>
  <si>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</si>
  <si>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</si>
  <si>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</si>
  <si>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</si>
  <si>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</si>
  <si>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</si>
  <si>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</si>
  <si>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</si>
  <si>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</si>
  <si>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</si>
  <si>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</si>
  <si>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</si>
  <si>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</si>
  <si>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</si>
  <si>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</si>
  <si>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</si>
  <si>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</si>
  <si>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</si>
  <si>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</si>
  <si>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</si>
  <si>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</si>
  <si>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</si>
  <si>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</si>
  <si>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</si>
  <si>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</si>
  <si>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</si>
  <si>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</si>
  <si>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</si>
  <si>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</si>
  <si>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</si>
  <si>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</si>
  <si>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</si>
  <si>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</si>
  <si>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</si>
  <si>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</si>
  <si>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</si>
  <si>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</si>
  <si>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</si>
  <si>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</si>
  <si>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</si>
  <si>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</si>
  <si>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</si>
  <si>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</si>
  <si>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</si>
  <si>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</si>
  <si>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</si>
  <si>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</si>
  <si>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</si>
  <si>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</si>
  <si>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</si>
  <si>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</si>
  <si>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</si>
  <si>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</si>
  <si>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</si>
  <si>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</si>
  <si>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</si>
  <si>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</si>
  <si>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</si>
  <si>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</si>
  <si>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</si>
  <si>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</si>
  <si>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</si>
  <si>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</si>
  <si>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</si>
  <si>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</si>
  <si>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</si>
  <si>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</si>
  <si>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</si>
  <si>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</si>
  <si>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</si>
  <si>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</si>
  <si>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</si>
  <si>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</si>
  <si>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</si>
  <si>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</si>
  <si>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</si>
  <si>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</si>
  <si>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</si>
  <si>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</si>
  <si>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</si>
  <si>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</si>
  <si>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</si>
  <si>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</si>
  <si>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</si>
  <si>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</si>
  <si>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</si>
  <si>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</si>
  <si>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</si>
  <si>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</si>
  <si>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</si>
  <si>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</si>
  <si>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</si>
  <si>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</si>
  <si>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</si>
  <si>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</si>
  <si>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</si>
  <si>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</si>
  <si>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</si>
  <si>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</si>
  <si>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</si>
  <si>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</si>
  <si>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</si>
  <si>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</si>
  <si>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</si>
  <si>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</si>
  <si>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</si>
  <si>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</si>
  <si>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</si>
  <si>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</si>
  <si>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</si>
  <si>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</si>
  <si>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</si>
  <si>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</si>
  <si>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</si>
  <si>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</si>
  <si>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</si>
  <si>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</si>
  <si>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</si>
  <si>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</si>
  <si>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</si>
  <si>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</si>
  <si>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</si>
  <si>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</si>
  <si>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</si>
  <si>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</si>
  <si>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</si>
  <si>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</si>
  <si>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</si>
  <si>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</si>
  <si>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</si>
  <si>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</si>
  <si>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</si>
  <si>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</si>
  <si>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</si>
  <si>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</si>
  <si>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</si>
  <si>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</si>
  <si>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</si>
  <si>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</si>
  <si>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</si>
  <si>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</si>
  <si>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</si>
  <si>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</si>
  <si>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</si>
  <si>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</si>
  <si>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</si>
  <si>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</si>
  <si>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</si>
  <si>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</si>
  <si>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</si>
  <si>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</si>
  <si>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</si>
  <si>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</si>
  <si>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</si>
  <si>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</si>
  <si>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</si>
  <si>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</si>
  <si>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</si>
  <si>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</si>
  <si>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</si>
  <si>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</si>
  <si>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</si>
  <si>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</si>
  <si>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</si>
  <si>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</si>
  <si>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</si>
  <si>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</si>
  <si>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</si>
  <si>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</si>
  <si>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</si>
  <si>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</si>
  <si>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</si>
  <si>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</si>
  <si>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</si>
  <si>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</si>
  <si>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</si>
  <si>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</si>
  <si>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</si>
  <si>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</si>
  <si>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</si>
  <si>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</si>
  <si>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</si>
  <si>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</si>
  <si>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</si>
  <si>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</si>
  <si>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</si>
  <si>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</si>
  <si>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</si>
  <si>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</si>
  <si>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</si>
  <si>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</si>
  <si>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</si>
  <si>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</si>
  <si>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</si>
  <si>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</si>
  <si>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</si>
  <si>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</si>
  <si>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</si>
  <si>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</si>
  <si>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</si>
  <si>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</si>
  <si>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</si>
  <si>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</si>
  <si>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</si>
  <si>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</si>
  <si>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</si>
  <si>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</si>
  <si>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</si>
  <si>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</si>
  <si>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</si>
  <si>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</si>
  <si>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</si>
  <si>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</si>
  <si>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</si>
  <si>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</si>
  <si>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</si>
  <si>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</si>
  <si>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</si>
  <si>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</si>
  <si>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</si>
  <si>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</si>
  <si>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</si>
  <si>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</si>
  <si>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</si>
  <si>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</si>
  <si>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</si>
  <si>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</si>
  <si>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</si>
  <si>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</si>
  <si>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</si>
  <si>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</si>
  <si>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</si>
  <si>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</si>
  <si>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</si>
  <si>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</si>
  <si>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</si>
  <si>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</si>
  <si>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</si>
  <si>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</si>
  <si>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</si>
  <si>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</si>
  <si>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</si>
  <si>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</si>
  <si>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</si>
  <si>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</si>
  <si>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</si>
  <si>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</si>
  <si>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</si>
  <si>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</si>
  <si>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</si>
  <si>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</si>
  <si>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</si>
  <si>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</si>
  <si>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</si>
  <si>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</si>
  <si>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</si>
  <si>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</si>
  <si>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</si>
  <si>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</si>
  <si>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</si>
  <si>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</si>
  <si>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</si>
  <si>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</si>
  <si>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</si>
  <si>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</si>
  <si>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</si>
  <si>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</si>
  <si>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</si>
  <si>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</si>
  <si>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</si>
  <si>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</si>
  <si>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</si>
  <si>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</si>
  <si>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</si>
  <si>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</si>
  <si>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</si>
  <si>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</si>
  <si>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</si>
  <si>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</si>
  <si>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</si>
  <si>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</si>
  <si>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</si>
  <si>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</si>
  <si>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</si>
  <si>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</si>
  <si>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</si>
  <si>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</si>
  <si>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</si>
  <si>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</si>
  <si>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</si>
  <si>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</si>
  <si>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</si>
  <si>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</si>
  <si>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</si>
  <si>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</si>
  <si>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</si>
  <si>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</si>
  <si>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</si>
  <si>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</si>
  <si>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</si>
  <si>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</si>
  <si>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</si>
  <si>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</si>
  <si>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</si>
  <si>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</si>
  <si>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</si>
  <si>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</si>
  <si>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</si>
  <si>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</si>
  <si>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</si>
  <si>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</si>
  <si>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</si>
  <si>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</si>
  <si>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</si>
  <si>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</si>
  <si>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</si>
  <si>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</si>
  <si>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</si>
  <si>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</si>
  <si>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</si>
  <si>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</si>
  <si>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</si>
  <si>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</si>
  <si>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</si>
  <si>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</si>
  <si>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</si>
  <si>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</si>
  <si>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</si>
  <si>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</si>
  <si>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</si>
  <si>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</si>
  <si>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</si>
  <si>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</si>
  <si>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</si>
  <si>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</si>
  <si>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</si>
  <si>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</si>
  <si>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</si>
  <si>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</si>
  <si>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</si>
  <si>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</si>
  <si>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</si>
  <si>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</si>
  <si>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</si>
  <si>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</si>
  <si>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</si>
  <si>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</si>
  <si>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</si>
  <si>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</si>
  <si>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</si>
  <si>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</si>
  <si>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</si>
  <si>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</si>
  <si>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</si>
  <si>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</si>
  <si>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</si>
  <si>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</si>
  <si>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</si>
  <si>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</si>
  <si>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</si>
  <si>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</si>
  <si>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</si>
  <si>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</si>
  <si>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</si>
  <si>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</si>
  <si>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</si>
  <si>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</si>
  <si>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</si>
  <si>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</si>
  <si>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</si>
  <si>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</si>
  <si>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</si>
  <si>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</si>
  <si>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</si>
  <si>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</si>
  <si>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</si>
  <si>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</si>
  <si>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</si>
  <si>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</si>
  <si>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</si>
  <si>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</si>
  <si>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</si>
  <si>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</si>
  <si>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</si>
  <si>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</si>
  <si>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</si>
  <si>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</si>
  <si>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</si>
  <si>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</si>
  <si>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</si>
  <si>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</si>
  <si>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</si>
  <si>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</si>
  <si>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</si>
  <si>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</si>
  <si>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</si>
  <si>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</si>
  <si>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</si>
  <si>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</si>
  <si>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</si>
  <si>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</si>
  <si>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</si>
  <si>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</si>
  <si>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</si>
  <si>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</si>
  <si>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</si>
  <si>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</si>
  <si>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</si>
  <si>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</si>
  <si>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</si>
  <si>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</si>
  <si>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</si>
  <si>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</si>
  <si>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</si>
  <si>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</si>
  <si>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</si>
  <si>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</si>
  <si>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</si>
  <si>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</si>
  <si>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</si>
  <si>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</si>
  <si>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</si>
  <si>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</si>
  <si>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</si>
  <si>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</si>
  <si>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</si>
  <si>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</si>
  <si>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</si>
  <si>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</si>
  <si>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</si>
  <si>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</si>
  <si>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</si>
  <si>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</si>
  <si>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</si>
  <si>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</si>
  <si>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</si>
  <si>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</si>
  <si>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</si>
  <si>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</si>
  <si>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</si>
  <si>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</si>
  <si>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</si>
  <si>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</si>
  <si>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</si>
  <si>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</si>
  <si>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</si>
  <si>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</si>
  <si>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</si>
  <si>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</si>
  <si>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</si>
  <si>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</si>
  <si>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</si>
  <si>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</si>
  <si>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</si>
  <si>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</si>
  <si>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</si>
  <si>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</si>
  <si>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</si>
  <si>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</si>
  <si>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</si>
  <si>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</si>
  <si>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</si>
  <si>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</si>
  <si>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</si>
  <si>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</si>
  <si>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</si>
  <si>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</si>
  <si>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</si>
  <si>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</si>
  <si>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</si>
  <si>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</si>
  <si>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</si>
  <si>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</si>
  <si>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</si>
  <si>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</si>
  <si>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</si>
  <si>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</si>
  <si>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</si>
  <si>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</si>
  <si>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</si>
  <si>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</si>
  <si>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</si>
  <si>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</si>
  <si>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</si>
  <si>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</si>
  <si>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</si>
  <si>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</si>
  <si>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</si>
  <si>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</si>
  <si>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</si>
  <si>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</si>
  <si>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</si>
  <si>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</si>
  <si>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</si>
  <si>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</si>
  <si>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</si>
  <si>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</si>
  <si>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</si>
  <si>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</si>
  <si>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</si>
  <si>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</si>
  <si>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</si>
  <si>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</si>
  <si>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</si>
  <si>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</si>
  <si>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</si>
  <si>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</si>
  <si>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</si>
  <si>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</si>
  <si>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</si>
  <si>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</si>
  <si>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</si>
  <si>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</si>
  <si>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</si>
  <si>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</si>
  <si>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</si>
  <si>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</si>
  <si>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</si>
  <si>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</si>
  <si>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</si>
  <si>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</si>
  <si>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</si>
  <si>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</si>
  <si>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</si>
  <si>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</si>
  <si>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</si>
  <si>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</si>
  <si>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</si>
  <si>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</si>
  <si>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</si>
  <si>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</si>
  <si>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</si>
  <si>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</si>
  <si>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</si>
  <si>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</si>
  <si>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</si>
  <si>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</si>
  <si>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</si>
  <si>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</si>
  <si>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</si>
  <si>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</si>
  <si>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</si>
  <si>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</si>
  <si>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</si>
  <si>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</si>
  <si>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</si>
  <si>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</si>
  <si>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</si>
  <si>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</si>
  <si>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</si>
  <si>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</si>
  <si>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</si>
  <si>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</si>
  <si>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</si>
  <si>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</si>
  <si>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</si>
  <si>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</si>
  <si>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</si>
  <si>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</si>
  <si>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</si>
  <si>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</si>
  <si>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</si>
  <si>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</si>
  <si>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</si>
  <si>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</si>
  <si>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</si>
  <si>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</si>
  <si>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</si>
  <si>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</si>
  <si>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</si>
  <si>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</si>
  <si>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</si>
  <si>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</si>
  <si>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</si>
  <si>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</si>
  <si>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</si>
  <si>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</si>
  <si>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</si>
  <si>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</si>
  <si>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</si>
  <si>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</si>
  <si>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</si>
  <si>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</si>
  <si>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</si>
  <si>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</si>
  <si>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</si>
  <si>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</si>
  <si>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</si>
  <si>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</si>
  <si>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</si>
  <si>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</si>
  <si>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</si>
  <si>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</si>
  <si>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</si>
  <si>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</si>
  <si>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</si>
  <si>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</si>
  <si>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</si>
  <si>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</si>
  <si>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</si>
  <si>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</si>
  <si>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</si>
  <si>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</si>
  <si>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</si>
  <si>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</si>
  <si>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</si>
  <si>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</si>
  <si>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</si>
  <si>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</si>
  <si>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</si>
  <si>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</si>
  <si>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</si>
  <si>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</si>
  <si>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</si>
  <si>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</si>
  <si>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</si>
  <si>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</si>
  <si>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</si>
  <si>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</si>
  <si>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</si>
  <si>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</si>
  <si>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</si>
  <si>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</si>
  <si>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</si>
  <si>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</si>
  <si>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</si>
  <si>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</si>
  <si>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</si>
  <si>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</si>
  <si>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</si>
  <si>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</si>
  <si>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</si>
  <si>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</si>
  <si>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</si>
  <si>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</si>
  <si>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</si>
  <si>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</si>
  <si>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</si>
  <si>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</si>
  <si>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</si>
  <si>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</si>
  <si>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</si>
  <si>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</si>
  <si>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</si>
  <si>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</si>
  <si>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</si>
  <si>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</si>
  <si>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</si>
  <si>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</si>
  <si>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</si>
  <si>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</si>
  <si>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</si>
  <si>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</si>
  <si>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</si>
  <si>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</si>
  <si>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</si>
  <si>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</si>
  <si>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</si>
  <si>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</si>
  <si>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</si>
  <si>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</si>
  <si>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</si>
  <si>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</si>
  <si>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</si>
  <si>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</si>
  <si>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</si>
  <si>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</si>
  <si>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</si>
  <si>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</si>
  <si>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</si>
  <si>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</si>
  <si>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</si>
  <si>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</si>
  <si>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</si>
  <si>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</si>
  <si>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</si>
  <si>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</si>
  <si>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</si>
  <si>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</si>
  <si>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</si>
  <si>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</si>
  <si>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</si>
  <si>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</si>
  <si>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</si>
  <si>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</si>
  <si>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</si>
  <si>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</si>
  <si>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</si>
  <si>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</si>
  <si>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</si>
  <si>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</si>
  <si>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</si>
  <si>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</si>
  <si>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</si>
  <si>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</si>
  <si>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</si>
  <si>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</si>
  <si>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</si>
  <si>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</si>
  <si>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</si>
  <si>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</si>
  <si>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</si>
  <si>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</si>
  <si>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</si>
  <si>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</si>
  <si>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</si>
  <si>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</si>
  <si>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</si>
  <si>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</si>
  <si>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</si>
  <si>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</si>
  <si>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</si>
  <si>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</si>
  <si>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</si>
  <si>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</si>
  <si>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</si>
  <si>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</si>
  <si>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</si>
  <si>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</si>
  <si>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</si>
  <si>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</si>
  <si>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</si>
  <si>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</si>
  <si>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</si>
  <si>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</si>
  <si>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</si>
  <si>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</si>
  <si>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</si>
  <si>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</si>
  <si>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</si>
  <si>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</si>
  <si>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</si>
  <si>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</si>
  <si>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</si>
  <si>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</si>
  <si>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</si>
  <si>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</si>
  <si>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</si>
  <si>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</si>
  <si>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</si>
  <si>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</si>
  <si>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</si>
  <si>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</si>
  <si>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</si>
  <si>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</si>
  <si>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</si>
  <si>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</si>
  <si>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</si>
  <si>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</si>
  <si>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</si>
  <si>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</si>
  <si>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</si>
  <si>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</si>
  <si>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</si>
  <si>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</si>
  <si>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</si>
  <si>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</si>
  <si>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</si>
  <si>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</si>
  <si>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</si>
  <si>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</si>
  <si>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</si>
  <si>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</si>
  <si>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</si>
  <si>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</si>
  <si>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</si>
  <si>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</si>
  <si>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</si>
  <si>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</si>
  <si>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</si>
  <si>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</si>
  <si>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</si>
  <si>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</si>
  <si>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</si>
  <si>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</si>
  <si>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</si>
  <si>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</si>
  <si>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</si>
  <si>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</si>
  <si>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</si>
  <si>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</si>
  <si>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</si>
  <si>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</si>
  <si>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</si>
  <si>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</si>
  <si>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</si>
  <si>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</si>
  <si>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</si>
  <si>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</si>
  <si>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</si>
  <si>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</si>
  <si>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</si>
  <si>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</si>
  <si>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</si>
  <si>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</si>
  <si>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</si>
  <si>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</si>
  <si>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</si>
  <si>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</si>
  <si>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</si>
  <si>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</si>
  <si>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</si>
  <si>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</si>
  <si>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</si>
  <si>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</si>
  <si>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</si>
  <si>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</si>
  <si>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</si>
  <si>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</si>
  <si>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</si>
  <si>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</si>
  <si>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</si>
  <si>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</si>
  <si>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</si>
  <si>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</si>
  <si>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</si>
  <si>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</si>
  <si>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</si>
  <si>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</si>
  <si>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</si>
  <si>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</si>
  <si>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</si>
  <si>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</si>
  <si>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</si>
  <si>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</si>
  <si>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</si>
  <si>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</si>
  <si>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</si>
  <si>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</si>
  <si>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</si>
  <si>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</si>
  <si>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</si>
  <si>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</si>
  <si>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</si>
  <si>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</si>
  <si>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</si>
  <si>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</si>
  <si>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</si>
  <si>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</si>
  <si>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</si>
  <si>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</si>
  <si>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</si>
  <si>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</si>
  <si>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</si>
  <si>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</si>
  <si>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</si>
  <si>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</si>
  <si>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</si>
  <si>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</si>
  <si>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</si>
  <si>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</si>
  <si>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</si>
  <si>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</si>
  <si>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</si>
  <si>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</si>
  <si>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</si>
  <si>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</si>
  <si>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</si>
  <si>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</si>
  <si>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</si>
  <si>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</si>
  <si>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</si>
  <si>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</si>
  <si>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</si>
  <si>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</si>
  <si>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</si>
  <si>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</si>
  <si>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</si>
  <si>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</si>
  <si>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</si>
  <si>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</si>
  <si>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</si>
  <si>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</si>
  <si>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</si>
  <si>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</si>
  <si>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</si>
  <si>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</si>
  <si>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</si>
  <si>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</si>
  <si>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</si>
  <si>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</si>
  <si>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</si>
  <si>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</si>
  <si>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</si>
  <si>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</si>
  <si>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</si>
  <si>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</si>
  <si>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</si>
  <si>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</si>
  <si>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</si>
  <si>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</si>
  <si>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</si>
  <si>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</si>
  <si>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</si>
  <si>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</si>
  <si>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</si>
  <si>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</si>
  <si>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</si>
  <si>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</si>
  <si>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</si>
  <si>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</si>
  <si>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</si>
  <si>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</si>
  <si>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</si>
  <si>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</si>
  <si>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</si>
  <si>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</si>
  <si>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</si>
  <si>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</si>
  <si>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</si>
  <si>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</si>
  <si>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</si>
  <si>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</si>
  <si>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</si>
  <si>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</si>
  <si>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</si>
  <si>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</si>
  <si>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</si>
  <si>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</si>
  <si>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</si>
  <si>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</si>
  <si>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</si>
  <si>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</si>
  <si>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</si>
  <si>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</si>
  <si>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</si>
  <si>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</si>
  <si>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</si>
  <si>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</si>
  <si>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</si>
  <si>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</si>
  <si>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</si>
  <si>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</si>
  <si>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</si>
  <si>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</si>
  <si>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</si>
  <si>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</si>
  <si>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</si>
  <si>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</si>
  <si>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</si>
  <si>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</si>
  <si>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</si>
  <si>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</si>
  <si>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</si>
  <si>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</si>
  <si>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</si>
  <si>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</si>
  <si>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</si>
  <si>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</si>
  <si>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</si>
  <si>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</si>
  <si>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</si>
  <si>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</si>
  <si>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</si>
  <si>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</si>
  <si>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</si>
  <si>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</si>
  <si>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</si>
  <si>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</si>
  <si>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</si>
  <si>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</si>
  <si>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</si>
  <si>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</si>
  <si>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</si>
  <si>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</si>
  <si>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</si>
  <si>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</si>
  <si>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</si>
  <si>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</si>
  <si>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</si>
  <si>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</si>
  <si>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</si>
  <si>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</si>
  <si>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</si>
  <si>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</si>
  <si>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</si>
  <si>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</si>
  <si>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</si>
  <si>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</si>
  <si>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</si>
  <si>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</si>
  <si>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</si>
  <si>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</si>
  <si>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</si>
  <si>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</si>
  <si>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</si>
  <si>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</si>
  <si>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</si>
  <si>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</si>
  <si>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</si>
  <si>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</si>
  <si>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</si>
  <si>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</si>
  <si>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</si>
  <si>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</si>
  <si>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</si>
  <si>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</si>
  <si>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</si>
  <si>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</si>
  <si>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</si>
  <si>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</si>
  <si>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</si>
  <si>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</si>
  <si>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</si>
  <si>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</si>
  <si>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</si>
  <si>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</si>
  <si>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</si>
  <si>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</si>
  <si>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</si>
  <si>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</si>
  <si>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</si>
  <si>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</si>
  <si>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</si>
  <si>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</si>
  <si>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</si>
  <si>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</si>
  <si>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</si>
  <si>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</si>
  <si>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</si>
  <si>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</si>
  <si>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</si>
  <si>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</si>
  <si>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</si>
  <si>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</si>
  <si>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</si>
  <si>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</si>
  <si>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</si>
  <si>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</si>
  <si>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</si>
  <si>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</si>
  <si>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</si>
  <si>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</si>
  <si>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</si>
  <si>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</si>
  <si>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</si>
  <si>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</si>
  <si>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</si>
  <si>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</si>
  <si>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</si>
  <si>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</si>
  <si>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</si>
  <si>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</si>
  <si>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</si>
  <si>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</si>
  <si>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</si>
  <si>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</si>
  <si>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</si>
  <si>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</si>
  <si>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</si>
  <si>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</si>
  <si>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</si>
  <si>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</si>
  <si>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</si>
  <si>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</si>
  <si>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</si>
  <si>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</si>
  <si>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</si>
  <si>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</si>
  <si>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</si>
  <si>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</si>
  <si>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</si>
  <si>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</si>
  <si>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</si>
  <si>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</si>
  <si>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</si>
  <si>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</si>
  <si>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</si>
  <si>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</si>
  <si>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</si>
  <si>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</si>
  <si>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</si>
  <si>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</si>
  <si>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</si>
  <si>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</si>
  <si>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</si>
  <si>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</si>
  <si>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</si>
  <si>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</si>
  <si>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</si>
  <si>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</si>
  <si>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</si>
  <si>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</si>
  <si>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</si>
  <si>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</si>
  <si>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</si>
  <si>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</si>
  <si>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</si>
  <si>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</si>
  <si>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</si>
  <si>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</si>
  <si>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</si>
  <si>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</si>
  <si>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</si>
  <si>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</si>
  <si>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</si>
  <si>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</si>
  <si>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</si>
  <si>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</si>
  <si>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</si>
  <si>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</si>
  <si>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</si>
  <si>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</si>
  <si>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</si>
  <si>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</si>
  <si>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</si>
  <si>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</si>
  <si>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</si>
  <si>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</si>
  <si>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</si>
  <si>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</si>
  <si>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</si>
  <si>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</si>
  <si>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</si>
  <si>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</si>
  <si>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</si>
  <si>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</si>
  <si>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</si>
  <si>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</si>
  <si>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</si>
  <si>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</si>
  <si>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</si>
  <si>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</si>
  <si>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</si>
  <si>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</si>
  <si>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</si>
  <si>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</si>
  <si>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</si>
  <si>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</si>
  <si>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</si>
  <si>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</si>
  <si>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</si>
  <si>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</si>
  <si>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</si>
  <si>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</si>
  <si>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</si>
  <si>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</si>
  <si>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</si>
  <si>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</si>
  <si>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</si>
  <si>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</si>
  <si>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</si>
  <si>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</si>
  <si>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</si>
  <si>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</si>
  <si>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</si>
  <si>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</si>
  <si>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</si>
  <si>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</si>
  <si>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</si>
  <si>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</si>
  <si>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</si>
  <si>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</si>
  <si>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</si>
  <si>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</si>
  <si>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</si>
  <si>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</si>
  <si>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</si>
  <si>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</si>
  <si>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</si>
  <si>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</si>
  <si>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</si>
  <si>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</si>
  <si>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</si>
  <si>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</si>
  <si>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</si>
  <si>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</si>
  <si>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</si>
  <si>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</si>
  <si>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</si>
  <si>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</si>
  <si>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</si>
  <si>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</si>
  <si>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</si>
  <si>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</si>
  <si>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</si>
  <si>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</si>
  <si>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</si>
  <si>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</si>
  <si>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</si>
  <si>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</si>
  <si>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</si>
  <si>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</si>
  <si>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</si>
  <si>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</si>
  <si>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</si>
  <si>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</si>
  <si>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</si>
  <si>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</si>
  <si>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</si>
  <si>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</si>
  <si>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</si>
  <si>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</si>
  <si>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</si>
  <si>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</si>
  <si>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</si>
  <si>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</si>
  <si>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</si>
  <si>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</si>
  <si>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</si>
  <si>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</si>
  <si>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</si>
  <si>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</si>
  <si>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</si>
  <si>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</si>
  <si>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</si>
  <si>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</si>
  <si>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</si>
  <si>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</si>
  <si>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</si>
  <si>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</si>
  <si>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</si>
  <si>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</si>
  <si>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</si>
  <si>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</si>
  <si>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</si>
  <si>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</si>
  <si>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</si>
  <si>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</si>
  <si>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</si>
  <si>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</si>
  <si>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</si>
  <si>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</si>
  <si>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</si>
  <si>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</si>
  <si>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</si>
  <si>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</si>
  <si>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</si>
  <si>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</si>
  <si>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</si>
  <si>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</si>
  <si>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</si>
  <si>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</si>
  <si>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</si>
  <si>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</si>
  <si>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</si>
  <si>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</si>
  <si>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</si>
  <si>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</si>
  <si>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</si>
  <si>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</si>
  <si>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</si>
  <si>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</si>
  <si>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</si>
  <si>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</si>
  <si>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</si>
  <si>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</si>
  <si>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</si>
  <si>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</si>
  <si>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</si>
  <si>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</si>
  <si>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</si>
  <si>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</si>
  <si>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</si>
  <si>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</si>
  <si>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</si>
  <si>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</si>
  <si>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</si>
  <si>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</si>
  <si>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</si>
  <si>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</si>
  <si>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</si>
  <si>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</si>
  <si>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</si>
  <si>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</si>
  <si>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</si>
  <si>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</si>
  <si>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</si>
  <si>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</si>
  <si>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</si>
  <si>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</si>
  <si>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</si>
  <si>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</si>
  <si>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</si>
  <si>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</si>
  <si>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</si>
  <si>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</si>
  <si>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</si>
  <si>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</si>
  <si>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</si>
  <si>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</si>
  <si>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</si>
  <si>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</si>
  <si>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</si>
  <si>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</si>
  <si>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</si>
  <si>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</si>
  <si>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</si>
  <si>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</si>
  <si>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</si>
  <si>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</si>
  <si>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</si>
  <si>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</si>
  <si>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</si>
  <si>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</si>
  <si>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</si>
  <si>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</si>
  <si>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</si>
  <si>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</si>
  <si>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</si>
  <si>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</si>
  <si>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</si>
  <si>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</si>
  <si>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</si>
  <si>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</si>
  <si>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</si>
  <si>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</si>
  <si>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</si>
  <si>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</si>
  <si>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</si>
  <si>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</si>
  <si>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</si>
  <si>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</si>
  <si>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</si>
  <si>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</si>
  <si>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</si>
  <si>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</si>
  <si>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</si>
  <si>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</si>
  <si>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</si>
  <si>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</si>
  <si>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</si>
  <si>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</si>
  <si>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</si>
  <si>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</si>
  <si>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</si>
  <si>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</si>
  <si>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</si>
  <si>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</si>
  <si>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</si>
  <si>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</si>
  <si>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</si>
  <si>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</si>
  <si>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</si>
  <si>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</si>
  <si>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</si>
  <si>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</si>
  <si>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</si>
  <si>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</si>
  <si>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</si>
  <si>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</si>
  <si>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</si>
  <si>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</si>
  <si>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</si>
  <si>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</si>
  <si>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</si>
  <si>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</si>
  <si>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</si>
  <si>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</si>
  <si>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</si>
  <si>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</si>
  <si>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</si>
  <si>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</si>
  <si>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</si>
  <si>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</si>
  <si>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</si>
  <si>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</si>
  <si>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</si>
  <si>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</si>
  <si>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</si>
  <si>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</si>
  <si>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</si>
  <si>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</si>
  <si>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</si>
  <si>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</si>
  <si>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</si>
  <si>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</si>
  <si>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</si>
  <si>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</si>
  <si>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</si>
  <si>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</si>
  <si>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</si>
  <si>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</si>
  <si>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</si>
  <si>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</si>
  <si>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</si>
  <si>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</si>
  <si>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</si>
  <si>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</si>
  <si>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</si>
  <si>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</si>
  <si>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</si>
  <si>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</si>
  <si>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</si>
  <si>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</si>
  <si>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</si>
  <si>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</si>
  <si>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</si>
  <si>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</si>
  <si>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</si>
  <si>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</si>
  <si>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</si>
  <si>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</si>
  <si>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</si>
  <si>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</si>
  <si>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</si>
  <si>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</si>
  <si>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</si>
  <si>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</si>
  <si>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</si>
  <si>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</si>
  <si>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</si>
  <si>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</si>
  <si>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</si>
  <si>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</si>
  <si>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</si>
  <si>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</si>
  <si>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</si>
  <si>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</si>
  <si>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</si>
  <si>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</si>
  <si>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</si>
  <si>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</si>
  <si>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</si>
  <si>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</si>
  <si>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</si>
  <si>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</si>
  <si>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</si>
  <si>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</si>
  <si>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</si>
  <si>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</si>
  <si>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</si>
  <si>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</si>
  <si>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</si>
  <si>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</si>
  <si>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</si>
  <si>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</si>
  <si>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</si>
  <si>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</si>
  <si>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</si>
  <si>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</si>
  <si>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</si>
  <si>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</si>
  <si>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</si>
  <si>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</si>
  <si>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</si>
  <si>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</si>
  <si>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</si>
  <si>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</si>
  <si>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</si>
  <si>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</si>
  <si>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</si>
  <si>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</si>
  <si>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</si>
  <si>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</si>
  <si>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</si>
  <si>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</si>
  <si>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</si>
  <si>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</si>
  <si>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</si>
  <si>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</si>
  <si>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</si>
  <si>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</si>
  <si>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</si>
  <si>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</si>
  <si>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</si>
  <si>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</si>
  <si>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</si>
  <si>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</si>
  <si>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</si>
  <si>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</si>
  <si>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</si>
  <si>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</si>
  <si>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</si>
  <si>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</si>
  <si>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</si>
  <si>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</si>
  <si>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</si>
  <si>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</si>
  <si>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</si>
  <si>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</si>
  <si>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</si>
  <si>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</si>
  <si>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</si>
  <si>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</si>
  <si>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</si>
  <si>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</si>
  <si>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</si>
  <si>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</si>
  <si>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</si>
  <si>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</si>
  <si>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</si>
  <si>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</si>
  <si>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</si>
  <si>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</si>
  <si>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</si>
  <si>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</si>
  <si>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</si>
  <si>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</si>
  <si>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</si>
  <si>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</si>
  <si>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</si>
  <si>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</si>
  <si>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</si>
  <si>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</si>
  <si>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</si>
  <si>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</si>
  <si>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</si>
  <si>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</si>
  <si>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</si>
  <si>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</si>
  <si>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</si>
  <si>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</si>
  <si>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</si>
  <si>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</si>
  <si>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</si>
  <si>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</si>
  <si>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</si>
  <si>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</si>
  <si>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</si>
  <si>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</si>
  <si>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</si>
  <si>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</si>
  <si>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</si>
  <si>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</si>
  <si>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</si>
  <si>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</si>
  <si>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</si>
  <si>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</si>
  <si>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</si>
  <si>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</si>
  <si>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</si>
  <si>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</si>
  <si>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</si>
  <si>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</si>
  <si>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</si>
  <si>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</si>
  <si>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</si>
  <si>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</si>
  <si>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</si>
  <si>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</si>
  <si>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</si>
  <si>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</si>
  <si>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</si>
  <si>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</si>
  <si>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</si>
  <si>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</si>
  <si>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</si>
  <si>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</si>
  <si>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</si>
  <si>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</si>
  <si>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</si>
  <si>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</si>
  <si>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</si>
  <si>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</si>
  <si>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</si>
  <si>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</si>
  <si>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</si>
  <si>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</si>
  <si>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</si>
  <si>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</si>
  <si>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</si>
  <si>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</si>
  <si>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</si>
  <si>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</si>
  <si>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</si>
  <si>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</si>
  <si>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</si>
  <si>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</si>
  <si>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</si>
  <si>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</si>
  <si>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</si>
  <si>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</si>
  <si>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</si>
  <si>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</si>
  <si>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</si>
  <si>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</si>
  <si>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</si>
  <si>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</si>
  <si>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</si>
  <si>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</si>
  <si>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</si>
  <si>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</si>
  <si>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</si>
  <si>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</si>
  <si>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</si>
  <si>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</si>
  <si>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</si>
  <si>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</si>
  <si>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</si>
  <si>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</si>
  <si>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</si>
  <si>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</si>
  <si>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</si>
  <si>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</si>
  <si>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</si>
  <si>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</si>
  <si>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</si>
  <si>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</si>
  <si>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</si>
  <si>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</si>
  <si>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</si>
  <si>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</si>
  <si>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</si>
  <si>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</si>
  <si>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</si>
  <si>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</si>
  <si>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</si>
  <si>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</si>
  <si>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</si>
  <si>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</si>
  <si>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</si>
  <si>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</si>
  <si>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</si>
  <si>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</si>
  <si>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</si>
  <si>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</si>
  <si>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</si>
  <si>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</si>
  <si>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</si>
  <si>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</si>
  <si>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</si>
  <si>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</si>
  <si>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</si>
  <si>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</si>
  <si>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</si>
  <si>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</si>
  <si>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</si>
  <si>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</si>
  <si>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</si>
  <si>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</si>
  <si>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</si>
  <si>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</si>
  <si>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</si>
  <si>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</si>
  <si>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</si>
  <si>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</si>
  <si>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</si>
  <si>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</si>
  <si>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</si>
  <si>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</si>
  <si>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</si>
  <si>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</si>
  <si>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</si>
  <si>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</si>
  <si>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</si>
  <si>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</si>
  <si>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</si>
  <si>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</si>
  <si>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</si>
  <si>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</si>
  <si>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</si>
  <si>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</si>
  <si>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</si>
  <si>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</si>
  <si>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</si>
  <si>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</si>
  <si>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</si>
  <si>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</si>
  <si>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</si>
  <si>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</si>
  <si>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</si>
  <si>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</si>
  <si>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</si>
  <si>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</si>
  <si>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</si>
  <si>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</si>
  <si>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</si>
  <si>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</si>
  <si>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</si>
  <si>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</si>
  <si>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</si>
  <si>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</si>
  <si>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</si>
  <si>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</si>
  <si>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</si>
  <si>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</si>
  <si>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</si>
  <si>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</si>
  <si>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</si>
  <si>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</si>
  <si>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</si>
  <si>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</si>
  <si>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</si>
  <si>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</si>
  <si>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</si>
  <si>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</si>
  <si>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</si>
  <si>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</si>
  <si>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</si>
  <si>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</si>
  <si>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</si>
  <si>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</si>
  <si>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</si>
  <si>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</si>
  <si>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</si>
  <si>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</si>
  <si>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</si>
  <si>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</si>
  <si>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</si>
  <si>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</si>
  <si>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</si>
  <si>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</si>
  <si>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</si>
  <si>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</si>
  <si>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</si>
  <si>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</si>
  <si>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</si>
  <si>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</si>
  <si>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</si>
  <si>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</si>
  <si>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</si>
  <si>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</si>
  <si>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</si>
  <si>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</si>
  <si>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</si>
  <si>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</si>
  <si>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</si>
  <si>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</si>
  <si>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</si>
  <si>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</si>
  <si>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</si>
  <si>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</si>
  <si>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</si>
  <si>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</si>
  <si>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</si>
  <si>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</si>
  <si>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</si>
  <si>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</si>
  <si>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</si>
  <si>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</si>
  <si>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</si>
  <si>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</si>
  <si>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</si>
  <si>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</si>
  <si>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</si>
  <si>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</si>
  <si>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</si>
  <si>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</si>
  <si>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</si>
  <si>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</si>
  <si>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</si>
  <si>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</si>
  <si>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</si>
  <si>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</si>
  <si>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</si>
  <si>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</si>
  <si>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</si>
  <si>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</si>
  <si>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</si>
  <si>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</si>
  <si>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</si>
  <si>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</si>
  <si>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</si>
  <si>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</si>
  <si>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</si>
  <si>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</si>
  <si>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</si>
  <si>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</si>
  <si>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</si>
  <si>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</si>
  <si>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</si>
  <si>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</si>
  <si>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</si>
  <si>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</si>
  <si>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</si>
  <si>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</si>
  <si>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</si>
  <si>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</si>
  <si>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</si>
  <si>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</si>
  <si>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</si>
  <si>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</si>
  <si>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</si>
  <si>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</si>
  <si>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</si>
  <si>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</si>
  <si>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</si>
  <si>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</si>
  <si>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</si>
  <si>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</si>
  <si>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</si>
  <si>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</si>
  <si>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</si>
  <si>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</si>
  <si>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</si>
  <si>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</si>
  <si>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</si>
  <si>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</si>
  <si>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</si>
  <si>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</si>
  <si>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</si>
  <si>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</si>
  <si>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</si>
  <si>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</si>
  <si>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</si>
  <si>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</si>
  <si>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</si>
  <si>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</si>
  <si>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</si>
  <si>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</si>
  <si>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</si>
  <si>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</si>
  <si>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</si>
  <si>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</si>
  <si>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</si>
  <si>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</si>
  <si>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</si>
  <si>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</si>
  <si>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</si>
  <si>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</si>
  <si>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</si>
  <si>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</si>
  <si>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</si>
  <si>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</si>
  <si>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</si>
  <si>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</si>
  <si>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</si>
  <si>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</si>
  <si>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</si>
  <si>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</si>
  <si>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</si>
  <si>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</si>
  <si>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</si>
  <si>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</si>
  <si>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</si>
  <si>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</si>
  <si>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</si>
  <si>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</si>
  <si>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</si>
  <si>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</si>
  <si>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</si>
  <si>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</si>
  <si>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</si>
  <si>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</si>
  <si>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</si>
  <si>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</si>
  <si>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</si>
  <si>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</si>
  <si>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</si>
  <si>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</si>
  <si>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</si>
  <si>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</si>
  <si>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</si>
  <si>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</si>
  <si>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</si>
  <si>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</si>
  <si>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</si>
  <si>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</si>
  <si>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</si>
  <si>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</si>
  <si>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</si>
  <si>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</si>
  <si>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</si>
  <si>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</si>
  <si>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</si>
  <si>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</si>
  <si>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</si>
  <si>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</si>
  <si>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</si>
  <si>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</si>
  <si>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</si>
  <si>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</si>
  <si>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</si>
  <si>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</si>
  <si>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</si>
  <si>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</si>
  <si>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</si>
  <si>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</si>
  <si>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</si>
  <si>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</si>
  <si>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</si>
  <si>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</si>
  <si>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</si>
  <si>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</si>
  <si>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</si>
  <si>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</si>
  <si>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</si>
  <si>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</si>
  <si>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</si>
  <si>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</si>
  <si>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</si>
  <si>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</si>
  <si>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</si>
  <si>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</si>
  <si>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</si>
  <si>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</si>
  <si>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</si>
  <si>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</si>
  <si>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</si>
  <si>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</si>
  <si>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</si>
  <si>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</si>
  <si>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</si>
  <si>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</si>
  <si>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</si>
  <si>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</si>
  <si>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</si>
  <si>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</si>
  <si>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</si>
  <si>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</si>
  <si>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</si>
  <si>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</si>
  <si>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</si>
  <si>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</si>
  <si>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</si>
  <si>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</si>
  <si>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</si>
  <si>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</si>
  <si>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</si>
  <si>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</si>
  <si>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</si>
  <si>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</si>
  <si>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</si>
  <si>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</si>
  <si>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</si>
  <si>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</si>
  <si>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</si>
  <si>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</si>
  <si>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</si>
  <si>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</si>
  <si>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</si>
  <si>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</si>
  <si>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</si>
  <si>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</si>
  <si>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</si>
  <si>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</si>
  <si>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</si>
  <si>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</si>
  <si>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</si>
  <si>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</si>
  <si>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</si>
  <si>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</si>
  <si>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</si>
  <si>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</si>
  <si>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</si>
  <si>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</si>
  <si>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</si>
  <si>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</si>
  <si>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</si>
  <si>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</si>
  <si>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</si>
  <si>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</si>
  <si>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</si>
  <si>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</si>
  <si>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</si>
  <si>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</si>
  <si>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</si>
  <si>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</si>
  <si>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</si>
  <si>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</si>
  <si>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</si>
  <si>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</si>
  <si>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</si>
  <si>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</si>
  <si>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</si>
  <si>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</si>
  <si>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</si>
  <si>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</si>
  <si>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</si>
  <si>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</si>
  <si>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</si>
  <si>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</si>
  <si>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</si>
  <si>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</si>
  <si>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</si>
  <si>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</si>
  <si>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</si>
  <si>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</si>
  <si>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</si>
  <si>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</si>
  <si>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</si>
  <si>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</si>
  <si>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</si>
  <si>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</si>
  <si>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</si>
  <si>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</si>
  <si>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</si>
  <si>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</si>
  <si>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</si>
  <si>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</si>
  <si>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</si>
  <si>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</si>
  <si>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</si>
  <si>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</si>
  <si>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</si>
  <si>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</si>
  <si>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</si>
  <si>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</si>
  <si>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</si>
  <si>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</si>
  <si>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</si>
  <si>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</si>
  <si>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</si>
  <si>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</si>
  <si>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</si>
  <si>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</si>
  <si>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</si>
  <si>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</si>
  <si>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</si>
  <si>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</si>
  <si>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</si>
  <si>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</si>
  <si>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</si>
  <si>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</si>
  <si>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</si>
  <si>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</si>
  <si>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</si>
  <si>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</si>
  <si>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</si>
  <si>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</si>
  <si>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</si>
  <si>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</si>
  <si>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</si>
  <si>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</si>
  <si>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</si>
  <si>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</si>
  <si>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</si>
  <si>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</si>
  <si>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</si>
  <si>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</si>
  <si>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</si>
  <si>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</si>
  <si>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</si>
  <si>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</si>
  <si>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</si>
  <si>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</si>
  <si>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</si>
  <si>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</si>
  <si>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</si>
  <si>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</si>
  <si>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</si>
  <si>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</si>
  <si>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</si>
  <si>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</si>
  <si>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</si>
  <si>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</si>
  <si>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</si>
  <si>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</si>
  <si>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</si>
  <si>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</si>
  <si>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</si>
  <si>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</si>
  <si>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</si>
  <si>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</si>
  <si>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</si>
  <si>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</si>
  <si>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</si>
  <si>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</si>
  <si>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</si>
  <si>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</si>
  <si>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</si>
  <si>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</si>
  <si>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</si>
  <si>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</si>
  <si>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</si>
  <si>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</si>
  <si>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</si>
  <si>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</si>
  <si>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</si>
  <si>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</si>
  <si>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</si>
  <si>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</si>
  <si>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</si>
  <si>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</si>
  <si>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</si>
  <si>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</si>
  <si>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</si>
  <si>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</si>
  <si>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</si>
  <si>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</si>
  <si>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</si>
  <si>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</si>
  <si>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</si>
  <si>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</si>
  <si>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</si>
  <si>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</si>
  <si>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</si>
  <si>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</si>
  <si>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</si>
  <si>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</si>
  <si>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</si>
  <si>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</si>
  <si>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</si>
  <si>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</si>
  <si>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</si>
  <si>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</si>
  <si>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</si>
  <si>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</si>
  <si>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</si>
  <si>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</si>
  <si>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</si>
  <si>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</si>
  <si>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</si>
  <si>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</si>
  <si>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</si>
  <si>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</si>
  <si>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</si>
  <si>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</si>
  <si>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</si>
  <si>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</si>
  <si>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</si>
  <si>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</si>
  <si>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</si>
  <si>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</si>
  <si>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</si>
  <si>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</si>
  <si>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</si>
  <si>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</si>
  <si>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</si>
  <si>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</si>
  <si>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</si>
  <si>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</si>
  <si>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</si>
  <si>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</si>
  <si>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</si>
  <si>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</si>
  <si>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</si>
  <si>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</si>
  <si>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</si>
  <si>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</si>
  <si>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</si>
  <si>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</si>
  <si>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</si>
  <si>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</si>
  <si>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</si>
  <si>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</si>
  <si>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</si>
  <si>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</si>
  <si>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</si>
  <si>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</si>
  <si>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</si>
  <si>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</si>
  <si>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</si>
  <si>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</si>
  <si>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</si>
  <si>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</si>
  <si>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</si>
  <si>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</si>
  <si>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</si>
  <si>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</si>
  <si>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</si>
  <si>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</si>
  <si>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</si>
  <si>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</si>
  <si>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</si>
  <si>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</si>
  <si>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</si>
  <si>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</si>
  <si>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</si>
  <si>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</si>
  <si>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</si>
  <si>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</si>
  <si>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</si>
  <si>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</si>
  <si>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</si>
  <si>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</si>
  <si>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</si>
  <si>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</si>
  <si>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</si>
  <si>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</si>
  <si>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</si>
  <si>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</si>
  <si>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</si>
  <si>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</si>
  <si>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</si>
  <si>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</si>
  <si>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</si>
  <si>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</si>
  <si>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</si>
  <si>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</si>
  <si>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</si>
  <si>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</si>
  <si>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</si>
  <si>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</si>
  <si>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</si>
  <si>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</si>
  <si>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</si>
  <si>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</si>
  <si>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</si>
  <si>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</si>
  <si>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</si>
  <si>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</si>
  <si>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</si>
  <si>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</si>
  <si>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</si>
  <si>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</si>
  <si>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</si>
  <si>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</si>
  <si>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</si>
  <si>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</si>
  <si>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</si>
  <si>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</si>
  <si>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</si>
  <si>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</si>
  <si>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</si>
  <si>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</si>
  <si>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</si>
  <si>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</si>
  <si>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</si>
  <si>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</si>
  <si>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</si>
  <si>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</si>
  <si>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</si>
  <si>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</si>
  <si>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</si>
  <si>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</si>
  <si>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</si>
  <si>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</si>
  <si>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</si>
  <si>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</si>
  <si>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</si>
  <si>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</si>
  <si>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</si>
  <si>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</si>
  <si>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</si>
  <si>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</si>
  <si>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</si>
  <si>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</si>
  <si>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</si>
  <si>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</si>
  <si>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</si>
  <si>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</si>
  <si>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</si>
  <si>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</si>
  <si>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</si>
  <si>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</si>
  <si>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</si>
  <si>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</si>
  <si>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</si>
  <si>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</si>
  <si>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</si>
  <si>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</si>
  <si>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</si>
  <si>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</si>
  <si>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</si>
  <si>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</si>
  <si>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</si>
  <si>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</si>
  <si>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</si>
  <si>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</si>
  <si>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</si>
  <si>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</si>
  <si>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</si>
  <si>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</si>
  <si>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</si>
  <si>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</si>
  <si>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</si>
  <si>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</si>
  <si>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</si>
  <si>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</si>
  <si>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</si>
  <si>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</si>
  <si>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</si>
  <si>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</si>
  <si>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</si>
  <si>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</si>
  <si>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</si>
  <si>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</si>
  <si>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</si>
  <si>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</si>
  <si>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</si>
  <si>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</si>
  <si>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</si>
  <si>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</si>
  <si>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</si>
  <si>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</si>
  <si>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</si>
  <si>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</si>
  <si>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</si>
  <si>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</si>
  <si>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</si>
  <si>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</si>
  <si>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</si>
  <si>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</si>
  <si>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</si>
  <si>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</si>
  <si>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</si>
  <si>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</si>
  <si>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</si>
  <si>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</si>
  <si>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</si>
  <si>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</si>
  <si>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</si>
  <si>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</si>
  <si>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</si>
  <si>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</si>
  <si>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</si>
  <si>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</si>
  <si>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</si>
  <si>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</si>
  <si>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</si>
  <si>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</si>
  <si>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</si>
  <si>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</si>
  <si>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</si>
  <si>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</si>
  <si>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</si>
  <si>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</si>
  <si>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</si>
  <si>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</si>
  <si>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</si>
  <si>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</si>
  <si>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</si>
  <si>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</si>
  <si>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</si>
  <si>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</si>
  <si>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</si>
  <si>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</si>
  <si>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</si>
  <si>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</si>
  <si>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</si>
  <si>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</si>
  <si>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</si>
  <si>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</si>
  <si>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</si>
  <si>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</si>
  <si>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</si>
  <si>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</si>
  <si>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</si>
  <si>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</si>
  <si>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</si>
  <si>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</si>
  <si>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</si>
  <si>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</si>
  <si>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</si>
  <si>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</si>
  <si>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</si>
  <si>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</si>
  <si>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</si>
  <si>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</si>
  <si>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</si>
  <si>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</si>
  <si>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</si>
  <si>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</si>
  <si>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</si>
  <si>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</si>
  <si>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</si>
  <si>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</si>
  <si>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</si>
  <si>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</si>
  <si>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</si>
  <si>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</si>
  <si>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</si>
  <si>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</si>
  <si>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</si>
  <si>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</si>
  <si>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</si>
  <si>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</si>
  <si>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</si>
  <si>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</si>
  <si>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</si>
  <si>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</si>
  <si>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</si>
  <si>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</si>
  <si>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</si>
  <si>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</si>
  <si>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</si>
  <si>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</si>
  <si>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</si>
  <si>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</si>
  <si>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</si>
  <si>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</si>
  <si>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</si>
  <si>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</si>
  <si>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</si>
  <si>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</si>
  <si>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</si>
  <si>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</si>
  <si>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</si>
  <si>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</si>
  <si>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</si>
  <si>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</si>
  <si>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</si>
  <si>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</si>
  <si>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</si>
  <si>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</si>
  <si>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</si>
  <si>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</si>
  <si>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</si>
  <si>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</si>
  <si>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</si>
  <si>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</si>
  <si>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</si>
  <si>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</si>
  <si>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</si>
  <si>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</si>
  <si>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</si>
  <si>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</si>
  <si>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</si>
  <si>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</si>
  <si>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</si>
  <si>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</si>
  <si>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</si>
  <si>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</si>
  <si>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</si>
  <si>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</si>
  <si>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</si>
  <si>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</si>
  <si>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</si>
  <si>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</si>
  <si>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</si>
  <si>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</si>
  <si>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</si>
  <si>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</si>
  <si>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</si>
  <si>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</si>
  <si>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</si>
  <si>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</si>
  <si>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</si>
  <si>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</si>
  <si>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</si>
  <si>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</si>
  <si>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</si>
  <si>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</si>
  <si>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</si>
  <si>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</si>
  <si>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</si>
  <si>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</si>
  <si>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</si>
  <si>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</si>
  <si>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</si>
  <si>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</si>
  <si>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</si>
  <si>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</si>
  <si>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</si>
  <si>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</si>
  <si>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</si>
  <si>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</si>
  <si>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</si>
  <si>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</si>
  <si>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</si>
  <si>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</si>
  <si>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</si>
  <si>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</si>
  <si>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</si>
  <si>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</si>
  <si>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</si>
  <si>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</si>
  <si>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</si>
  <si>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</si>
  <si>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</si>
  <si>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</si>
  <si>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</si>
  <si>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</si>
  <si>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</si>
  <si>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</si>
  <si>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</si>
  <si>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</si>
  <si>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</si>
  <si>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</si>
  <si>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</si>
  <si>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</si>
  <si>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</si>
  <si>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</si>
  <si>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</si>
  <si>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</si>
  <si>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</si>
  <si>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</si>
  <si>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</si>
  <si>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</si>
  <si>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</si>
  <si>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</si>
  <si>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</si>
  <si>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</si>
  <si>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</si>
  <si>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</si>
  <si>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</si>
  <si>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</si>
  <si>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</si>
  <si>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</si>
  <si>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</si>
  <si>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</si>
  <si>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</si>
  <si>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</si>
  <si>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</si>
  <si>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</si>
  <si>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</si>
  <si>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</si>
  <si>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</si>
  <si>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</si>
  <si>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</si>
  <si>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</si>
  <si>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</si>
  <si>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</si>
  <si>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</si>
  <si>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</si>
  <si>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</si>
  <si>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</si>
  <si>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</si>
  <si>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</si>
  <si>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</si>
  <si>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</si>
  <si>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</si>
  <si>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</si>
  <si>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</si>
  <si>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</si>
  <si>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</si>
  <si>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</si>
  <si>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</si>
  <si>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</si>
  <si>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</si>
  <si>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</si>
  <si>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</si>
  <si>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</si>
  <si>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</si>
  <si>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</si>
  <si>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</si>
  <si>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</si>
  <si>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</si>
  <si>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</si>
  <si>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</si>
  <si>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</si>
  <si>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</si>
  <si>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</si>
  <si>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</si>
  <si>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</si>
  <si>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</si>
  <si>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</si>
  <si>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</si>
  <si>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</si>
  <si>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</si>
  <si>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</si>
  <si>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</si>
  <si>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</si>
  <si>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</si>
  <si>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</si>
  <si>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</si>
  <si>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</si>
  <si>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</si>
  <si>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</si>
  <si>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</si>
  <si>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</si>
  <si>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</si>
  <si>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</si>
  <si>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</si>
  <si>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</si>
  <si>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</si>
  <si>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</si>
  <si>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</si>
  <si>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</si>
  <si>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</si>
  <si>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</si>
  <si>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</si>
  <si>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</si>
  <si>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</si>
  <si>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</si>
  <si>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</si>
  <si>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</si>
  <si>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</si>
  <si>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</si>
  <si>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</si>
  <si>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</si>
  <si>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</si>
  <si>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</si>
  <si>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</si>
  <si>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</si>
  <si>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</si>
  <si>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</si>
  <si>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</si>
  <si>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</si>
  <si>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</si>
  <si>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</si>
  <si>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</si>
  <si>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</si>
  <si>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</si>
  <si>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</si>
  <si>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</si>
  <si>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</si>
  <si>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</si>
  <si>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</si>
  <si>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</si>
  <si>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</si>
  <si>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</si>
  <si>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</si>
  <si>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</si>
  <si>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</si>
  <si>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</si>
  <si>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</si>
  <si>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</si>
  <si>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</si>
  <si>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</si>
  <si>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</si>
  <si>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</si>
  <si>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</si>
  <si>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</si>
  <si>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</si>
  <si>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</si>
  <si>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</si>
  <si>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</si>
  <si>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</si>
  <si>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</si>
  <si>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</si>
  <si>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</si>
  <si>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</si>
  <si>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</si>
  <si>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</si>
  <si>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</si>
  <si>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</si>
  <si>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</si>
  <si>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</si>
  <si>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</si>
  <si>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</si>
  <si>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</si>
  <si>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</si>
  <si>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</si>
  <si>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</si>
  <si>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</si>
  <si>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</si>
  <si>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</si>
  <si>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</si>
  <si>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</si>
  <si>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</si>
  <si>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</si>
  <si>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</si>
  <si>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</si>
  <si>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</si>
  <si>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</si>
  <si>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</si>
  <si>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</si>
  <si>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</si>
  <si>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</si>
  <si>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</si>
  <si>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</si>
  <si>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</si>
  <si>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</si>
  <si>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</si>
  <si>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</si>
  <si>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</si>
  <si>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</si>
  <si>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</si>
  <si>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</si>
  <si>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</si>
  <si>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</si>
  <si>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</si>
  <si>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</si>
  <si>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</si>
  <si>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</si>
  <si>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</si>
  <si>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</si>
  <si>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</si>
  <si>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</si>
  <si>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</si>
  <si>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</si>
  <si>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</si>
  <si>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</si>
  <si>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</si>
  <si>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</si>
  <si>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</si>
  <si>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</si>
  <si>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</si>
  <si>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</si>
  <si>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</si>
  <si>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</si>
  <si>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</si>
  <si>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</si>
  <si>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</si>
  <si>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</si>
  <si>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</si>
  <si>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</si>
  <si>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</si>
  <si>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</si>
  <si>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</si>
  <si>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</si>
  <si>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</si>
  <si>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</si>
  <si>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</si>
  <si>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</si>
  <si>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</si>
  <si>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</si>
  <si>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</si>
  <si>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</si>
  <si>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</si>
  <si>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</si>
  <si>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</si>
  <si>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</si>
  <si>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</si>
  <si>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</si>
  <si>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</si>
  <si>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</si>
  <si>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</si>
  <si>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</si>
  <si>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</si>
  <si>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</si>
  <si>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</si>
  <si>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</si>
  <si>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</si>
  <si>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</si>
  <si>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</si>
  <si>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</si>
  <si>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</si>
  <si>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</si>
  <si>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</si>
  <si>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</si>
  <si>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</si>
  <si>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</si>
  <si>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</si>
  <si>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</si>
  <si>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</si>
  <si>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</si>
  <si>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</si>
  <si>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</si>
  <si>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</si>
  <si>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</si>
  <si>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</si>
  <si>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</si>
  <si>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</si>
  <si>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</si>
  <si>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</si>
  <si>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</si>
  <si>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</si>
  <si>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</si>
  <si>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</si>
  <si>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</si>
  <si>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</si>
  <si>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</si>
  <si>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</si>
  <si>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</si>
  <si>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</si>
  <si>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</si>
  <si>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</si>
  <si>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</si>
  <si>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</si>
  <si>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</si>
  <si>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</si>
  <si>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</si>
  <si>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</si>
  <si>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</si>
  <si>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</si>
  <si>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</si>
  <si>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</si>
  <si>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</si>
  <si>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</si>
  <si>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</si>
  <si>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</si>
  <si>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</si>
  <si>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</si>
  <si>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</si>
  <si>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</si>
  <si>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</si>
  <si>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</si>
  <si>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</si>
  <si>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</si>
  <si>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</si>
  <si>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</si>
  <si>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</si>
  <si>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</si>
  <si>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</si>
  <si>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</si>
  <si>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</si>
  <si>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</si>
  <si>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</si>
  <si>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</si>
  <si>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</si>
  <si>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</si>
  <si>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</si>
  <si>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</si>
  <si>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</si>
  <si>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</si>
  <si>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</si>
  <si>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</si>
  <si>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</si>
  <si>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</si>
  <si>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</si>
  <si>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</si>
  <si>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</si>
  <si>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</si>
  <si>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</si>
  <si>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</si>
  <si>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</si>
  <si>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</si>
  <si>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</si>
  <si>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</si>
  <si>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</si>
  <si>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</si>
  <si>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</si>
  <si>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</si>
  <si>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</si>
  <si>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</si>
  <si>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</si>
  <si>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</si>
  <si>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</si>
  <si>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</si>
  <si>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</si>
  <si>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</si>
  <si>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</si>
  <si>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</si>
  <si>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</si>
  <si>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</si>
  <si>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</si>
  <si>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</si>
  <si>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</si>
  <si>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</si>
  <si>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</si>
  <si>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</si>
  <si>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</si>
  <si>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</si>
  <si>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</si>
  <si>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</si>
  <si>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</si>
  <si>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</si>
  <si>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</si>
  <si>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</si>
  <si>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</si>
  <si>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</si>
  <si>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</si>
  <si>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</si>
  <si>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</si>
  <si>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</si>
  <si>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</si>
  <si>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</si>
  <si>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</si>
  <si>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</si>
  <si>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</si>
  <si>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</si>
  <si>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</si>
  <si>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</si>
  <si>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</si>
  <si>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</si>
  <si>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</si>
  <si>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</si>
  <si>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</si>
  <si>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</si>
  <si>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</si>
  <si>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</si>
  <si>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</si>
  <si>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</si>
  <si>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</si>
  <si>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</si>
  <si>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</si>
  <si>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</si>
  <si>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</si>
  <si>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</si>
  <si>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</si>
  <si>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</si>
  <si>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</si>
  <si>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</si>
  <si>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</si>
  <si>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</si>
  <si>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</si>
  <si>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</si>
  <si>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</si>
  <si>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</si>
  <si>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</si>
  <si>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</si>
  <si>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</si>
  <si>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</si>
  <si>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</si>
  <si>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</si>
  <si>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</si>
  <si>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</si>
  <si>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</si>
  <si>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</si>
  <si>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</si>
  <si>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</si>
  <si>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</si>
  <si>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</si>
  <si>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</si>
  <si>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</si>
  <si>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</si>
  <si>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</si>
  <si>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</si>
  <si>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</si>
  <si>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</si>
  <si>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</si>
  <si>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</si>
  <si>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</si>
  <si>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</si>
  <si>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</si>
  <si>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</si>
  <si>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</si>
  <si>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</si>
  <si>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</si>
  <si>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</si>
  <si>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</si>
  <si>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</si>
  <si>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</si>
  <si>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</si>
  <si>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</si>
  <si>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</si>
  <si>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</si>
  <si>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</si>
  <si>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</si>
  <si>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</si>
  <si>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</si>
  <si>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</si>
  <si>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</si>
  <si>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</si>
  <si>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</si>
  <si>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</si>
  <si>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</si>
  <si>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</si>
  <si>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</si>
  <si>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</si>
  <si>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</si>
  <si>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</si>
  <si>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</si>
  <si>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</si>
  <si>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</si>
  <si>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</si>
  <si>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</si>
  <si>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</si>
  <si>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</si>
  <si>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</si>
  <si>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</si>
  <si>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</si>
  <si>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</si>
  <si>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</si>
  <si>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</si>
  <si>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</si>
  <si>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</si>
  <si>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</si>
  <si>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</si>
  <si>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</si>
  <si>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</si>
  <si>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</si>
  <si>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</si>
  <si>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</si>
  <si>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</si>
  <si>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</si>
  <si>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</si>
  <si>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</si>
  <si>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</si>
  <si>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</si>
  <si>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</si>
  <si>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</si>
  <si>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</si>
  <si>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</si>
  <si>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</si>
  <si>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</si>
  <si>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</si>
  <si>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</si>
  <si>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</si>
  <si>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</si>
  <si>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</si>
  <si>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</si>
  <si>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</si>
  <si>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</si>
  <si>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</si>
  <si>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</si>
  <si>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</si>
  <si>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</si>
  <si>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</si>
  <si>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</si>
  <si>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</si>
  <si>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</si>
  <si>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</si>
  <si>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</si>
  <si>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</si>
  <si>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</si>
  <si>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</si>
  <si>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</si>
  <si>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</si>
  <si>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</si>
  <si>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</si>
  <si>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</si>
  <si>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</si>
  <si>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</si>
  <si>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</si>
  <si>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</si>
  <si>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</si>
  <si>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</si>
  <si>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</si>
  <si>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</si>
  <si>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</si>
  <si>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</si>
  <si>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</si>
  <si>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</si>
  <si>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</si>
  <si>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</si>
  <si>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</si>
  <si>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</si>
  <si>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</si>
  <si>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</si>
  <si>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</si>
  <si>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</si>
  <si>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</si>
  <si>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</si>
  <si>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</si>
  <si>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</si>
  <si>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</si>
  <si>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</si>
  <si>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</si>
  <si>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</si>
  <si>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</si>
  <si>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</si>
  <si>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</si>
  <si>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</si>
  <si>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</si>
  <si>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</si>
  <si>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</si>
  <si>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</si>
  <si>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</si>
  <si>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</si>
  <si>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</si>
  <si>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</si>
  <si>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</si>
  <si>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</si>
  <si>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</si>
  <si>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</si>
  <si>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</si>
  <si>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</si>
  <si>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</si>
  <si>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</si>
  <si>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</si>
  <si>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</si>
  <si>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</si>
  <si>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</si>
  <si>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</si>
  <si>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</si>
  <si>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</si>
  <si>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</si>
  <si>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</si>
  <si>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</si>
  <si>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</si>
  <si>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</si>
  <si>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</si>
  <si>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</si>
  <si>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</si>
  <si>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</si>
  <si>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</si>
  <si>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</si>
  <si>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</si>
  <si>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</si>
  <si>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</si>
  <si>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</si>
  <si>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</si>
  <si>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</si>
  <si>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</si>
  <si>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</si>
  <si>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</si>
  <si>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</si>
  <si>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</si>
  <si>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</si>
  <si>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</si>
  <si>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</si>
  <si>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</si>
  <si>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</si>
  <si>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</si>
  <si>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</si>
  <si>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</si>
  <si>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</si>
  <si>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</si>
  <si>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</si>
  <si>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</si>
  <si>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</si>
  <si>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</si>
  <si>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</si>
  <si>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</si>
  <si>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</si>
  <si>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</si>
  <si>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</si>
  <si>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</si>
  <si>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</si>
  <si>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</si>
  <si>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</si>
  <si>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</si>
  <si>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</si>
  <si>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</si>
  <si>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</si>
  <si>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</si>
  <si>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</si>
  <si>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</si>
  <si>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</si>
  <si>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</si>
  <si>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</si>
  <si>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</si>
  <si>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</si>
  <si>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</si>
  <si>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</si>
  <si>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</si>
  <si>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</si>
  <si>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</si>
  <si>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</si>
  <si>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</si>
  <si>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</si>
  <si>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</si>
  <si>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</si>
  <si>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</si>
  <si>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</si>
  <si>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</si>
  <si>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</si>
  <si>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</si>
  <si>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</si>
  <si>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</si>
  <si>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</si>
  <si>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</si>
  <si>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</si>
  <si>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</si>
  <si>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</si>
  <si>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</si>
  <si>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</si>
  <si>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</si>
  <si>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</si>
  <si>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</si>
  <si>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</si>
  <si>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</si>
  <si>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</si>
  <si>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</si>
  <si>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</si>
  <si>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</si>
  <si>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</si>
  <si>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</si>
  <si>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</si>
  <si>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</si>
  <si>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</si>
  <si>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</si>
  <si>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</si>
  <si>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</si>
  <si>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</si>
  <si>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</si>
  <si>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</si>
  <si>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</si>
  <si>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</si>
  <si>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</si>
  <si>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</si>
  <si>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</si>
  <si>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</si>
  <si>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</si>
  <si>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</si>
  <si>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</si>
  <si>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</si>
  <si>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</si>
  <si>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</si>
  <si>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</si>
  <si>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</si>
  <si>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</si>
  <si>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</si>
  <si>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</si>
  <si>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</si>
  <si>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</si>
  <si>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</si>
  <si>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</si>
  <si>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</si>
  <si>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</si>
  <si>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</si>
  <si>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</si>
  <si>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</si>
  <si>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</si>
  <si>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</si>
  <si>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</si>
  <si>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</si>
  <si>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</si>
  <si>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</si>
  <si>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</si>
  <si>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</si>
  <si>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</si>
  <si>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</si>
  <si>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</si>
  <si>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</si>
  <si>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</si>
  <si>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</si>
  <si>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</si>
  <si>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</si>
  <si>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</si>
  <si>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</si>
  <si>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</si>
  <si>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</si>
  <si>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</si>
  <si>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</si>
  <si>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</si>
  <si>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</si>
  <si>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</si>
  <si>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</si>
  <si>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</si>
  <si>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</si>
  <si>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</si>
  <si>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</si>
  <si>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</si>
  <si>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</si>
  <si>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</si>
  <si>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</si>
  <si>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</si>
  <si>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</si>
  <si>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</si>
  <si>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</si>
  <si>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</si>
  <si>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</si>
  <si>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</si>
  <si>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</si>
  <si>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</si>
  <si>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</si>
  <si>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</si>
  <si>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</si>
  <si>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</si>
  <si>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</si>
  <si>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</si>
  <si>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</si>
  <si>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</si>
  <si>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</si>
  <si>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</si>
  <si>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</si>
  <si>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</si>
  <si>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</si>
  <si>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</si>
  <si>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</si>
  <si>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</si>
  <si>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</si>
  <si>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</si>
  <si>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</si>
  <si>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</si>
  <si>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</si>
  <si>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</si>
  <si>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</si>
  <si>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</si>
  <si>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</si>
  <si>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</si>
  <si>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</si>
  <si>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</si>
  <si>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</si>
  <si>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</si>
  <si>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</si>
  <si>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</si>
  <si>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</si>
  <si>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</si>
  <si>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</si>
  <si>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</si>
  <si>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</si>
  <si>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</si>
  <si>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</si>
  <si>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</si>
  <si>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</si>
  <si>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</si>
  <si>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</si>
  <si>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</si>
  <si>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</si>
  <si>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</si>
  <si>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</si>
  <si>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</si>
  <si>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</si>
  <si>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</si>
  <si>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</si>
  <si>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</si>
  <si>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</si>
  <si>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</si>
  <si>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</si>
  <si>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</si>
  <si>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</si>
  <si>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</si>
  <si>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</si>
  <si>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</si>
  <si>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</si>
  <si>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</si>
  <si>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</si>
  <si>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</si>
  <si>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</si>
  <si>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</si>
  <si>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</si>
  <si>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</si>
  <si>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</si>
  <si>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</si>
  <si>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</si>
  <si>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</si>
  <si>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</si>
  <si>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</si>
  <si>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</si>
  <si>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</si>
  <si>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</si>
  <si>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</si>
  <si>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</si>
  <si>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</si>
  <si>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</si>
  <si>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</si>
  <si>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</si>
  <si>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</si>
  <si>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</si>
  <si>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</si>
  <si>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</si>
  <si>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</si>
  <si>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</si>
  <si>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</si>
  <si>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</si>
  <si>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</si>
  <si>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</si>
  <si>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</si>
  <si>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</si>
  <si>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</si>
  <si>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</si>
  <si>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</si>
  <si>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</si>
  <si>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</si>
  <si>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</si>
  <si>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</si>
  <si>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</si>
  <si>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</si>
  <si>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</si>
  <si>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</si>
  <si>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</si>
  <si>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</si>
  <si>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</si>
  <si>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</si>
  <si>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</si>
  <si>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</si>
  <si>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</si>
  <si>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</si>
  <si>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</si>
  <si>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</si>
  <si>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</si>
  <si>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</si>
  <si>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</si>
  <si>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</si>
  <si>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</si>
  <si>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</si>
  <si>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</si>
  <si>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</si>
  <si>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</si>
  <si>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</si>
  <si>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</si>
  <si>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</si>
  <si>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</si>
  <si>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</si>
  <si>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</si>
  <si>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</si>
  <si>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</si>
  <si>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</si>
  <si>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</si>
  <si>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</si>
  <si>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</si>
  <si>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</si>
  <si>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</si>
  <si>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</si>
  <si>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</si>
  <si>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</si>
  <si>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</si>
  <si>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</si>
  <si>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</si>
  <si>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</si>
  <si>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</si>
  <si>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</si>
  <si>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</si>
  <si>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</si>
  <si>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</si>
  <si>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</si>
  <si>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</si>
  <si>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</si>
  <si>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</si>
  <si>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</si>
  <si>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</si>
  <si>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</si>
  <si>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</si>
  <si>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</si>
  <si>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</si>
  <si>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</si>
  <si>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</si>
  <si>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</si>
  <si>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</si>
  <si>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</si>
  <si>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</si>
  <si>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</si>
  <si>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</si>
  <si>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</si>
  <si>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</si>
  <si>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</si>
  <si>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</si>
  <si>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</si>
  <si>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</si>
  <si>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</si>
  <si>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</si>
  <si>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</si>
  <si>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</si>
  <si>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</si>
  <si>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</si>
  <si>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</si>
  <si>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</si>
  <si>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</si>
  <si>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</si>
  <si>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</si>
  <si>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</si>
  <si>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</si>
  <si>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</si>
  <si>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</si>
  <si>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</si>
  <si>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</si>
  <si>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</si>
  <si>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</si>
  <si>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</si>
  <si>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</si>
  <si>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</si>
  <si>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</si>
  <si>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</si>
  <si>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</si>
  <si>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</si>
  <si>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</si>
  <si>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</si>
  <si>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</si>
  <si>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</si>
  <si>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</si>
  <si>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</si>
  <si>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</si>
  <si>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</si>
  <si>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</si>
  <si>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</si>
  <si>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</si>
  <si>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</si>
  <si>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</si>
  <si>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</si>
  <si>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</si>
  <si>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</si>
  <si>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</si>
  <si>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</si>
  <si>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</si>
  <si>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</si>
  <si>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</si>
  <si>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</si>
  <si>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</si>
  <si>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</si>
  <si>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</si>
  <si>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</si>
  <si>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</si>
  <si>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</si>
  <si>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</si>
  <si>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</si>
  <si>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</si>
  <si>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</si>
  <si>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</si>
  <si>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</si>
  <si>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</si>
  <si>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</si>
  <si>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</si>
  <si>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</si>
  <si>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</si>
  <si>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</si>
  <si>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</si>
  <si>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</si>
  <si>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</si>
  <si>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</si>
  <si>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</si>
  <si>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</si>
  <si>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</si>
  <si>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</si>
  <si>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</si>
  <si>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</si>
  <si>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</si>
  <si>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</si>
  <si>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</si>
  <si>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</si>
  <si>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</si>
  <si>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</si>
  <si>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</si>
  <si>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</si>
  <si>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</si>
  <si>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</si>
  <si>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</si>
  <si>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</si>
  <si>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</si>
  <si>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</si>
  <si>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</si>
  <si>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</si>
  <si>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</si>
  <si>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</si>
  <si>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</si>
  <si>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</si>
  <si>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</si>
  <si>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</si>
  <si>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</si>
  <si>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</si>
  <si>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</si>
  <si>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</si>
  <si>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</si>
  <si>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</si>
  <si>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</si>
  <si>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</si>
  <si>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</si>
  <si>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</si>
  <si>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</si>
  <si>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</si>
  <si>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</si>
  <si>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</si>
  <si>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</si>
  <si>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</si>
  <si>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</si>
  <si>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</si>
  <si>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</si>
  <si>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</si>
  <si>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</si>
  <si>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</si>
  <si>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</si>
  <si>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</si>
  <si>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</si>
  <si>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</si>
  <si>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</si>
  <si>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</si>
  <si>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</si>
  <si>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</si>
  <si>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</si>
  <si>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</si>
  <si>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</si>
  <si>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</si>
  <si>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</si>
  <si>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</si>
  <si>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</si>
  <si>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</si>
  <si>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</si>
  <si>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</si>
  <si>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</si>
  <si>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</si>
  <si>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</si>
  <si>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</si>
  <si>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</si>
  <si>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</si>
  <si>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</si>
  <si>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</si>
  <si>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</si>
  <si>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</si>
  <si>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</si>
  <si>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</si>
  <si>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</si>
  <si>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</si>
  <si>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</si>
  <si>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</si>
  <si>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</si>
  <si>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</si>
  <si>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</si>
  <si>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</si>
  <si>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</si>
  <si>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</si>
  <si>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</si>
  <si>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</si>
  <si>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</si>
  <si>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</si>
  <si>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</si>
  <si>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</si>
  <si>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</si>
  <si>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</si>
  <si>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</si>
  <si>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</si>
  <si>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</si>
  <si>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</si>
  <si>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</si>
  <si>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</si>
  <si>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</si>
  <si>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</si>
  <si>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</si>
  <si>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</si>
  <si>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</si>
  <si>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</si>
  <si>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</si>
  <si>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</si>
  <si>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</si>
  <si>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</si>
  <si>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</si>
  <si>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</si>
  <si>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</si>
  <si>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</si>
  <si>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</si>
  <si>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</si>
  <si>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</si>
  <si>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</si>
  <si>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</si>
  <si>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</si>
  <si>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</si>
  <si>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</si>
  <si>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</si>
  <si>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</si>
  <si>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</si>
  <si>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</si>
  <si>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</si>
  <si>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</si>
  <si>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</si>
  <si>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</si>
  <si>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</si>
  <si>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</si>
  <si>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</si>
  <si>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</si>
  <si>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</si>
  <si>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</si>
  <si>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</si>
  <si>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</si>
  <si>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</si>
  <si>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</si>
  <si>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</si>
  <si>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</si>
  <si>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</si>
  <si>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</si>
  <si>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</si>
  <si>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</si>
  <si>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</si>
  <si>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</si>
  <si>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</si>
  <si>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</si>
  <si>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</si>
  <si>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</si>
  <si>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</si>
  <si>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</si>
  <si>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</si>
  <si>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</si>
  <si>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</si>
  <si>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</si>
  <si>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</si>
  <si>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</si>
  <si>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</si>
  <si>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</si>
  <si>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</si>
  <si>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</si>
  <si>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</si>
  <si>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</si>
  <si>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</si>
  <si>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</si>
  <si>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</si>
  <si>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</si>
  <si>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</si>
  <si>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</si>
  <si>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</si>
  <si>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</si>
  <si>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</si>
  <si>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</si>
  <si>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</si>
  <si>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</si>
  <si>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</si>
  <si>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</si>
  <si>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</si>
  <si>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</si>
  <si>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</si>
  <si>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</si>
  <si>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</si>
  <si>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</si>
  <si>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</si>
  <si>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</si>
  <si>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</si>
  <si>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</si>
  <si>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</si>
  <si>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</si>
  <si>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</si>
  <si>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</si>
  <si>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</si>
  <si>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</si>
  <si>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</si>
  <si>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</si>
  <si>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</si>
  <si>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</si>
  <si>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</si>
  <si>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</si>
  <si>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</si>
  <si>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</si>
  <si>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</si>
  <si>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</si>
  <si>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</si>
  <si>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</si>
  <si>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</si>
  <si>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</si>
  <si>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</si>
  <si>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</si>
  <si>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</si>
  <si>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</si>
  <si>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</si>
  <si>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</si>
  <si>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</si>
  <si>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</si>
  <si>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</si>
  <si>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</si>
  <si>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</si>
  <si>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</si>
  <si>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</si>
  <si>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</si>
  <si>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</si>
  <si>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</si>
  <si>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</si>
  <si>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</si>
  <si>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</si>
  <si>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</si>
  <si>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</si>
  <si>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</si>
  <si>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</si>
  <si>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</si>
  <si>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</si>
  <si>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</si>
  <si>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</si>
  <si>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</si>
  <si>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</si>
  <si>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</si>
  <si>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</si>
  <si>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</si>
  <si>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</si>
  <si>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</si>
  <si>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</si>
  <si>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</si>
  <si>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</si>
  <si>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</si>
  <si>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</si>
  <si>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</si>
  <si>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</si>
  <si>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</si>
  <si>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</si>
  <si>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</si>
  <si>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</si>
  <si>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</si>
  <si>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</si>
  <si>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</si>
  <si>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</si>
  <si>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</si>
  <si>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</si>
  <si>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</si>
  <si>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</si>
  <si>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</si>
  <si>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</si>
  <si>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</si>
  <si>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</si>
  <si>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</si>
  <si>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</si>
  <si>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</si>
  <si>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</si>
  <si>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</si>
  <si>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</si>
  <si>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</si>
  <si>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</si>
  <si>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</si>
  <si>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</si>
  <si>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</si>
  <si>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</si>
  <si>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</si>
  <si>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</si>
  <si>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</si>
  <si>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</si>
  <si>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</si>
  <si>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</si>
  <si>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</si>
  <si>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</si>
  <si>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</si>
  <si>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</si>
  <si>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</si>
  <si>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</si>
  <si>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</si>
  <si>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</si>
  <si>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</si>
  <si>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</si>
  <si>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</si>
  <si>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</si>
  <si>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</si>
  <si>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</si>
  <si>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</si>
  <si>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</si>
  <si>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</si>
  <si>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</si>
  <si>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</si>
  <si>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</si>
  <si>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</si>
  <si>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</si>
  <si>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</si>
  <si>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</si>
  <si>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</si>
  <si>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</si>
  <si>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</si>
  <si>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</si>
  <si>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</si>
  <si>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</si>
  <si>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</si>
  <si>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</si>
  <si>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</si>
  <si>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</si>
  <si>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</si>
  <si>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</si>
  <si>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</si>
  <si>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</si>
  <si>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</si>
  <si>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</si>
  <si>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</si>
  <si>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</si>
  <si>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</si>
  <si>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</si>
  <si>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</si>
  <si>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</si>
  <si>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</si>
  <si>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</si>
  <si>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</si>
  <si>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</si>
  <si>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</si>
  <si>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</si>
  <si>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</si>
  <si>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</si>
  <si>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</si>
  <si>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</si>
  <si>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</si>
  <si>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</si>
  <si>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</si>
  <si>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</si>
  <si>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</si>
  <si>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</si>
  <si>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</si>
  <si>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</si>
  <si>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</si>
  <si>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</si>
  <si>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</si>
  <si>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</si>
  <si>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</si>
  <si>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</si>
  <si>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</si>
  <si>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</si>
  <si>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</si>
  <si>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</si>
  <si>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</si>
  <si>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</si>
  <si>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</si>
  <si>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</si>
  <si>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</si>
  <si>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</si>
  <si>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</si>
  <si>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</si>
  <si>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</si>
  <si>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</si>
  <si>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</si>
  <si>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</si>
  <si>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</si>
  <si>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</si>
  <si>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</si>
  <si>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</si>
  <si>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</si>
  <si>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</si>
  <si>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</si>
  <si>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</si>
  <si>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</si>
  <si>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</si>
  <si>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</si>
  <si>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</si>
  <si>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</si>
  <si>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</si>
  <si>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</si>
  <si>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</si>
  <si>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</si>
  <si>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</si>
  <si>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</si>
  <si>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</si>
  <si>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</si>
  <si>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</si>
  <si>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</si>
  <si>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</si>
  <si>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</si>
  <si>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</si>
  <si>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</si>
  <si>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</si>
  <si>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</si>
  <si>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</si>
  <si>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</si>
  <si>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</si>
  <si>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</si>
  <si>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</si>
  <si>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</si>
  <si>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</si>
  <si>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</si>
  <si>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</si>
  <si>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</si>
  <si>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</si>
  <si>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</si>
  <si>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</si>
  <si>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</si>
  <si>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</si>
  <si>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</si>
  <si>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</si>
  <si>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</si>
  <si>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</si>
  <si>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</si>
  <si>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</si>
  <si>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</si>
  <si>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</si>
  <si>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</si>
  <si>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</si>
  <si>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</si>
  <si>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</si>
  <si>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</si>
  <si>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</si>
  <si>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</si>
  <si>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</si>
  <si>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</si>
  <si>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</si>
  <si>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</si>
  <si>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</si>
  <si>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</si>
  <si>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</si>
  <si>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</si>
  <si>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</si>
  <si>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</si>
  <si>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</si>
  <si>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</si>
  <si>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</si>
  <si>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</si>
  <si>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</si>
  <si>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</si>
  <si>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</si>
  <si>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</si>
  <si>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</si>
  <si>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</si>
  <si>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</si>
  <si>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</si>
  <si>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</si>
  <si>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</si>
  <si>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</si>
  <si>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</si>
  <si>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</si>
  <si>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</si>
  <si>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</si>
  <si>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</si>
  <si>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</si>
  <si>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</si>
  <si>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</si>
  <si>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</si>
  <si>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</si>
  <si>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</si>
  <si>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</si>
  <si>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</si>
  <si>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</si>
  <si>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</si>
  <si>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</si>
  <si>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</si>
  <si>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</si>
  <si>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</si>
  <si>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</si>
  <si>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</si>
  <si>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</si>
  <si>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</si>
  <si>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</si>
  <si>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</si>
  <si>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</si>
  <si>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</si>
  <si>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</si>
  <si>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</si>
  <si>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</si>
  <si>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</si>
  <si>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</si>
  <si>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</si>
  <si>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</si>
  <si>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</si>
  <si>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</si>
  <si>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</si>
  <si>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</si>
  <si>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</si>
  <si>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</si>
  <si>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</si>
  <si>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</si>
  <si>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</si>
  <si>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</si>
  <si>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</si>
  <si>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</si>
  <si>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</si>
  <si>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</si>
  <si>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</si>
  <si>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</si>
  <si>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</si>
  <si>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</si>
  <si>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</si>
  <si>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</si>
  <si>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</si>
  <si>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</si>
  <si>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</si>
  <si>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</si>
  <si>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</si>
  <si>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</si>
  <si>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</si>
  <si>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</si>
  <si>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</si>
  <si>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</si>
  <si>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</si>
  <si>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</si>
  <si>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</si>
  <si>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</si>
  <si>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</si>
  <si>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</si>
  <si>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</si>
  <si>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</si>
  <si>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</si>
  <si>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</si>
  <si>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</si>
  <si>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</si>
  <si>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</si>
  <si>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</si>
  <si>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</si>
  <si>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</si>
  <si>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</si>
  <si>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</si>
  <si>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</si>
  <si>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</si>
  <si>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</si>
  <si>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</si>
  <si>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</si>
  <si>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</si>
  <si>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</si>
  <si>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</si>
  <si>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</si>
  <si>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</si>
  <si>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</si>
  <si>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</si>
  <si>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</si>
  <si>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</si>
  <si>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</si>
  <si>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</si>
  <si>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</si>
  <si>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</si>
  <si>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</si>
  <si>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</si>
  <si>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</si>
  <si>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</si>
  <si>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</si>
  <si>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</si>
  <si>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</si>
  <si>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</si>
  <si>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</si>
  <si>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</si>
  <si>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</si>
  <si>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</si>
  <si>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</si>
  <si>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</si>
  <si>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</si>
  <si>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</si>
  <si>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</si>
  <si>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</si>
  <si>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</si>
  <si>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</si>
  <si>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</si>
  <si>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</si>
  <si>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</si>
  <si>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</si>
  <si>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</si>
  <si>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</si>
  <si>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</si>
  <si>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</si>
  <si>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</si>
  <si>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</si>
  <si>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</si>
  <si>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</si>
  <si>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</si>
  <si>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</si>
  <si>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</si>
  <si>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</si>
  <si>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</si>
  <si>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</si>
  <si>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</si>
  <si>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</si>
  <si>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</si>
  <si>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</si>
  <si>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</si>
  <si>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</si>
  <si>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</si>
  <si>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</si>
  <si>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</si>
  <si>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</si>
  <si>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</si>
  <si>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</si>
  <si>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</si>
  <si>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</si>
  <si>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</si>
  <si>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</si>
  <si>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</si>
  <si>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</si>
  <si>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</si>
  <si>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</si>
  <si>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</si>
  <si>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</si>
  <si>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</si>
  <si>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</si>
  <si>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</si>
  <si>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</si>
  <si>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</si>
  <si>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</si>
  <si>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</si>
  <si>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</si>
  <si>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</si>
  <si>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</si>
  <si>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</si>
  <si>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</si>
  <si>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</si>
  <si>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</si>
  <si>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</si>
  <si>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</si>
  <si>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</si>
  <si>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</si>
  <si>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</si>
  <si>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</si>
  <si>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</si>
  <si>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</si>
  <si>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</si>
  <si>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</si>
  <si>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</si>
  <si>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</si>
  <si>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</si>
  <si>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</si>
  <si>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</si>
  <si>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</si>
  <si>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</si>
  <si>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</si>
  <si>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</si>
  <si>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</si>
  <si>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</si>
  <si>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</si>
  <si>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</si>
  <si>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</si>
  <si>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</si>
  <si>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</si>
  <si>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</si>
  <si>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</si>
  <si>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</si>
  <si>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</si>
  <si>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</si>
  <si>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</si>
  <si>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</si>
  <si>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</si>
  <si>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</si>
  <si>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</si>
  <si>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</si>
  <si>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</si>
  <si>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</si>
  <si>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</si>
  <si>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</si>
  <si>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</si>
  <si>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</si>
  <si>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</si>
  <si>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</si>
  <si>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</si>
  <si>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</si>
  <si>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</si>
  <si>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</si>
  <si>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</si>
  <si>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</si>
  <si>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</si>
  <si>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</si>
  <si>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</si>
  <si>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</si>
  <si>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</si>
  <si>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</si>
  <si>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</si>
  <si>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</si>
  <si>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</si>
  <si>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</si>
  <si>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</si>
  <si>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</si>
  <si>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</si>
  <si>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</si>
  <si>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</si>
  <si>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</si>
  <si>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</si>
  <si>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</si>
  <si>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</si>
  <si>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</si>
  <si>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</si>
  <si>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</si>
  <si>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</si>
  <si>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</si>
  <si>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</si>
  <si>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</si>
  <si>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</si>
  <si>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</si>
  <si>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</si>
  <si>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</si>
  <si>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</si>
  <si>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</si>
  <si>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</si>
  <si>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</si>
  <si>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</si>
  <si>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</si>
  <si>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</si>
  <si>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</si>
  <si>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</si>
  <si>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</si>
  <si>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</si>
  <si>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</si>
  <si>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</si>
  <si>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</si>
  <si>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</si>
  <si>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</si>
  <si>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</si>
  <si>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</si>
  <si>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</si>
  <si>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</si>
  <si>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</si>
  <si>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</si>
  <si>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</si>
  <si>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</si>
  <si>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</si>
  <si>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</si>
  <si>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</si>
  <si>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</si>
  <si>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</si>
  <si>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</si>
  <si>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</si>
  <si>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</si>
  <si>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</si>
  <si>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</si>
  <si>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</si>
  <si>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</si>
  <si>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</si>
  <si>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</si>
  <si>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</si>
  <si>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</si>
  <si>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</si>
  <si>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</si>
  <si>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</si>
  <si>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</si>
  <si>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</si>
  <si>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</si>
  <si>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</si>
  <si>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</si>
  <si>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</si>
  <si>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</si>
  <si>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</si>
  <si>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</si>
  <si>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</si>
  <si>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</si>
  <si>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</si>
  <si>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</si>
  <si>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</si>
  <si>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</si>
  <si>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</si>
  <si>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</si>
  <si>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</si>
  <si>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</si>
  <si>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</si>
  <si>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</si>
  <si>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</si>
  <si>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</si>
  <si>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</si>
  <si>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</si>
  <si>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</si>
  <si>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</si>
  <si>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</si>
  <si>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</si>
  <si>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</si>
  <si>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</si>
  <si>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</si>
  <si>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</si>
  <si>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</si>
  <si>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</si>
  <si>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</si>
  <si>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</si>
  <si>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</si>
  <si>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</si>
  <si>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</si>
  <si>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</si>
  <si>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</si>
  <si>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</si>
  <si>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</si>
  <si>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</si>
  <si>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</si>
  <si>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</si>
  <si>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</si>
  <si>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</si>
  <si>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</si>
  <si>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</si>
  <si>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</si>
  <si>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</si>
  <si>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</si>
  <si>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</si>
  <si>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</si>
  <si>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</si>
  <si>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</si>
  <si>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</si>
  <si>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</si>
  <si>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</si>
  <si>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</si>
  <si>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</si>
  <si>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</si>
  <si>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</si>
  <si>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</si>
  <si>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</si>
  <si>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</si>
  <si>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</si>
  <si>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</si>
  <si>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</si>
  <si>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</si>
  <si>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</si>
  <si>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</si>
  <si>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</si>
  <si>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</si>
  <si>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</si>
  <si>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</si>
  <si>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</si>
  <si>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</si>
  <si>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</si>
  <si>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</si>
  <si>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</si>
  <si>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</si>
  <si>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</si>
  <si>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</si>
  <si>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</si>
  <si>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</si>
  <si>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</si>
  <si>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</si>
  <si>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</si>
  <si>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</si>
  <si>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</si>
  <si>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</si>
  <si>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</si>
  <si>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</si>
  <si>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</si>
  <si>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</si>
  <si>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</si>
  <si>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</si>
  <si>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</si>
  <si>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</si>
  <si>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</si>
  <si>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</si>
  <si>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</si>
  <si>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</si>
  <si>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</si>
  <si>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</si>
  <si>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</si>
  <si>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</si>
  <si>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</si>
  <si>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</si>
  <si>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</si>
  <si>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</si>
  <si>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</si>
  <si>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</si>
  <si>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</si>
  <si>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</si>
  <si>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</si>
  <si>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</si>
  <si>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</si>
  <si>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</si>
  <si>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</si>
  <si>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</si>
  <si>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</si>
  <si>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</si>
  <si>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</si>
  <si>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</si>
  <si>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</si>
  <si>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</si>
  <si>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</si>
  <si>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</si>
  <si>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</si>
  <si>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</si>
  <si>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</si>
  <si>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</si>
  <si>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</si>
  <si>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</si>
  <si>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</si>
  <si>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</si>
  <si>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</si>
  <si>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</si>
  <si>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</si>
  <si>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</si>
  <si>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</si>
  <si>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</si>
  <si>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</si>
  <si>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</si>
  <si>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</si>
  <si>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</si>
  <si>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</si>
  <si>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</si>
  <si>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</si>
  <si>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</si>
  <si>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</si>
  <si>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</si>
  <si>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</si>
  <si>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</si>
  <si>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</si>
  <si>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</si>
  <si>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</si>
  <si>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</si>
  <si>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</si>
  <si>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</si>
  <si>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</si>
  <si>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</si>
  <si>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</si>
  <si>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</si>
  <si>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</si>
  <si>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</si>
  <si>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</si>
  <si>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</si>
  <si>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</si>
  <si>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</si>
  <si>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</si>
  <si>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</si>
  <si>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</si>
  <si>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</si>
  <si>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</si>
  <si>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</si>
  <si>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</si>
  <si>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</si>
  <si>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</si>
  <si>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</si>
  <si>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</si>
  <si>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</si>
  <si>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</si>
  <si>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</si>
  <si>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</si>
  <si>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</si>
  <si>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</si>
  <si>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</si>
  <si>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</si>
  <si>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</si>
  <si>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</si>
  <si>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</si>
  <si>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</si>
  <si>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</si>
  <si>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</si>
  <si>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</si>
  <si>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</si>
  <si>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</si>
  <si>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</si>
  <si>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</si>
  <si>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</si>
  <si>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</si>
  <si>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</si>
  <si>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</si>
  <si>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</si>
  <si>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</si>
  <si>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</si>
  <si>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</si>
  <si>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</si>
  <si>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</si>
  <si>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</si>
  <si>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</si>
  <si>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</si>
  <si>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</si>
  <si>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</si>
  <si>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</si>
  <si>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</si>
  <si>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</si>
  <si>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</si>
  <si>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</si>
  <si>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</si>
  <si>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</si>
  <si>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</si>
  <si>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</si>
  <si>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</si>
  <si>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</si>
  <si>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</si>
  <si>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</si>
  <si>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</si>
  <si>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</si>
  <si>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</si>
  <si>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</si>
  <si>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</si>
  <si>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</si>
  <si>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</si>
  <si>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</si>
  <si>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</si>
  <si>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</si>
  <si>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</si>
  <si>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</si>
  <si>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</si>
  <si>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</si>
  <si>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</si>
  <si>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</si>
  <si>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</si>
  <si>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</si>
  <si>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</si>
  <si>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</si>
  <si>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</si>
  <si>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</si>
  <si>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</si>
  <si>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</si>
  <si>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</si>
  <si>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</si>
  <si>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</si>
  <si>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</si>
  <si>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</si>
  <si>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</si>
  <si>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</si>
  <si>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</si>
  <si>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</si>
  <si>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</si>
  <si>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</si>
  <si>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</si>
  <si>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</si>
  <si>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</si>
  <si>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</si>
  <si>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</si>
  <si>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</si>
  <si>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</si>
  <si>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</si>
  <si>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</si>
  <si>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</si>
  <si>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</si>
  <si>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</si>
  <si>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</si>
  <si>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</si>
  <si>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</si>
  <si>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</si>
  <si>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</si>
  <si>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</si>
  <si>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</si>
  <si>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</si>
  <si>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</si>
  <si>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</si>
  <si>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</si>
  <si>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</si>
  <si>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</si>
  <si>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</si>
  <si>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</si>
  <si>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</si>
  <si>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</si>
  <si>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</si>
  <si>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</si>
  <si>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</si>
  <si>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</si>
  <si>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</si>
  <si>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</si>
  <si>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</si>
  <si>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</si>
  <si>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</si>
  <si>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</si>
  <si>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</si>
  <si>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</si>
  <si>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</si>
  <si>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</si>
  <si>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</si>
  <si>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</si>
  <si>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</si>
  <si>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</si>
  <si>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</si>
  <si>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</si>
  <si>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</si>
  <si>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</si>
  <si>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</si>
  <si>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</si>
  <si>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</si>
  <si>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</si>
  <si>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</si>
  <si>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</si>
  <si>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</si>
  <si>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</si>
  <si>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</si>
  <si>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</si>
  <si>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</si>
  <si>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</si>
  <si>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</si>
  <si>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</si>
  <si>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</si>
  <si>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</si>
  <si>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</si>
  <si>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</si>
  <si>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</si>
  <si>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</si>
  <si>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</si>
  <si>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</si>
  <si>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</si>
  <si>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</si>
  <si>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</si>
  <si>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</si>
  <si>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</si>
  <si>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</si>
  <si>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</si>
  <si>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</si>
  <si>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</si>
  <si>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</si>
  <si>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</si>
  <si>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</si>
  <si>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</si>
  <si>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</si>
  <si>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</si>
  <si>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</si>
  <si>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</si>
  <si>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</si>
  <si>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</si>
  <si>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</si>
  <si>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</si>
  <si>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</si>
  <si>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</si>
  <si>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</si>
  <si>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</si>
  <si>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</si>
  <si>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</si>
  <si>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</si>
  <si>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</si>
  <si>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</si>
  <si>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</si>
  <si>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</si>
  <si>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</si>
  <si>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</si>
  <si>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</si>
  <si>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</si>
  <si>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</si>
  <si>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</si>
  <si>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</si>
  <si>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</si>
  <si>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</si>
  <si>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</si>
  <si>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</si>
  <si>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</si>
  <si>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</si>
  <si>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</si>
  <si>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</si>
  <si>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</si>
  <si>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</si>
  <si>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</si>
  <si>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</si>
  <si>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</si>
  <si>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</si>
  <si>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</si>
  <si>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</si>
  <si>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</si>
  <si>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</si>
  <si>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</si>
  <si>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</si>
  <si>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</si>
  <si>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</si>
  <si>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</si>
  <si>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</si>
  <si>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</si>
  <si>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</si>
  <si>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</si>
  <si>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</si>
  <si>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</si>
  <si>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</si>
  <si>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</si>
  <si>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</si>
  <si>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</si>
  <si>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</si>
  <si>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</si>
  <si>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</si>
  <si>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</si>
  <si>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</si>
  <si>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</si>
  <si>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</si>
  <si>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</si>
  <si>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</si>
  <si>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</si>
  <si>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</si>
  <si>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</si>
  <si>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</si>
  <si>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</si>
  <si>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</si>
  <si>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</si>
  <si>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</si>
  <si>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</si>
  <si>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</si>
  <si>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</si>
  <si>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</si>
  <si>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</si>
  <si>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</si>
  <si>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</si>
  <si>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</si>
  <si>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</si>
  <si>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</si>
  <si>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</si>
  <si>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</si>
  <si>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</si>
  <si>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</si>
  <si>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</si>
  <si>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</si>
  <si>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</si>
  <si>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</si>
  <si>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</si>
  <si>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</si>
  <si>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</si>
  <si>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</si>
  <si>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</si>
  <si>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</si>
  <si>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</si>
  <si>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</si>
  <si>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</si>
  <si>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</si>
  <si>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</si>
  <si>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</si>
  <si>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</si>
  <si>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</si>
  <si>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</si>
  <si>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</si>
  <si>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</si>
  <si>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</si>
  <si>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</si>
  <si>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</si>
  <si>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</si>
  <si>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</si>
  <si>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</si>
  <si>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</si>
  <si>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</si>
  <si>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</si>
  <si>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</si>
  <si>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</si>
  <si>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</si>
  <si>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</si>
  <si>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</si>
  <si>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</si>
  <si>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</si>
  <si>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</si>
  <si>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</si>
  <si>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</si>
  <si>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</si>
  <si>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</si>
  <si>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</si>
  <si>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</si>
  <si>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</si>
  <si>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</si>
  <si>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</si>
  <si>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</si>
  <si>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</si>
  <si>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</si>
  <si>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</si>
  <si>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</si>
  <si>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</si>
  <si>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</si>
  <si>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</si>
  <si>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</si>
  <si>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</si>
  <si>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</si>
  <si>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</si>
  <si>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</si>
  <si>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</si>
  <si>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</si>
  <si>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</si>
  <si>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</si>
  <si>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</si>
  <si>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</si>
  <si>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</si>
  <si>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</si>
  <si>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</si>
  <si>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</si>
  <si>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</si>
  <si>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</si>
  <si>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</si>
  <si>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</si>
  <si>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</si>
  <si>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</si>
  <si>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</si>
  <si>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</si>
  <si>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</si>
  <si>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</si>
  <si>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</si>
  <si>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</si>
  <si>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</si>
  <si>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</si>
  <si>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</si>
  <si>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</si>
  <si>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</si>
  <si>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</si>
  <si>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</si>
  <si>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</si>
  <si>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</si>
  <si>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</si>
  <si>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</si>
  <si>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</si>
  <si>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</si>
  <si>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</si>
  <si>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</si>
  <si>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</si>
  <si>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</si>
  <si>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</si>
  <si>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</si>
  <si>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</si>
  <si>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</si>
  <si>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</si>
  <si>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</si>
  <si>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</si>
  <si>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</si>
  <si>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</si>
  <si>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</si>
  <si>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</si>
  <si>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</si>
  <si>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</si>
  <si>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</si>
  <si>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</si>
  <si>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</si>
  <si>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</si>
  <si>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</si>
  <si>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</si>
  <si>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</si>
  <si>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</si>
  <si>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</si>
  <si>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</si>
  <si>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</si>
  <si>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</si>
  <si>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</si>
  <si>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</si>
  <si>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</si>
  <si>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</si>
  <si>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</si>
  <si>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</si>
  <si>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</si>
  <si>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</si>
  <si>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</si>
  <si>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</si>
  <si>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</si>
  <si>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</si>
  <si>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</si>
  <si>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</si>
  <si>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</si>
  <si>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</si>
  <si>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</si>
  <si>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</si>
  <si>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</si>
  <si>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</si>
  <si>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</si>
  <si>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</si>
  <si>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</si>
  <si>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</si>
  <si>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</si>
  <si>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</si>
  <si>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</si>
  <si>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</si>
  <si>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</si>
  <si>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</si>
  <si>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</si>
  <si>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</si>
  <si>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</si>
  <si>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</si>
  <si>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</si>
  <si>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</si>
  <si>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</si>
  <si>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</si>
  <si>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</si>
  <si>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</si>
  <si>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</si>
  <si>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</si>
  <si>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</si>
  <si>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</si>
  <si>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</si>
  <si>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</si>
  <si>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</si>
  <si>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</si>
  <si>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</si>
  <si>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</si>
  <si>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</si>
  <si>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</si>
  <si>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</si>
  <si>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</si>
  <si>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</si>
  <si>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</si>
  <si>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</si>
  <si>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</si>
  <si>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</si>
  <si>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</si>
  <si>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</si>
  <si>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</si>
  <si>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</si>
  <si>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</si>
  <si>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</si>
  <si>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</si>
  <si>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</si>
  <si>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</si>
  <si>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</si>
  <si>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</si>
  <si>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</si>
  <si>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</si>
  <si>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</si>
  <si>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</si>
  <si>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</si>
  <si>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</si>
  <si>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</si>
  <si>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</si>
  <si>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</si>
  <si>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</si>
  <si>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</si>
  <si>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</si>
  <si>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</si>
  <si>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</si>
  <si>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</si>
  <si>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</si>
  <si>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</si>
  <si>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</si>
  <si>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</si>
  <si>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</si>
  <si>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</si>
  <si>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</si>
  <si>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</si>
  <si>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</si>
  <si>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</si>
  <si>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</si>
  <si>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</si>
  <si>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</si>
  <si>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</si>
  <si>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</si>
  <si>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</si>
  <si>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</si>
  <si>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</si>
  <si>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</si>
  <si>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</si>
  <si>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</si>
  <si>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</si>
  <si>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</si>
  <si>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</si>
  <si>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</si>
  <si>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</si>
  <si>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</si>
  <si>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</si>
  <si>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</si>
  <si>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</si>
  <si>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</si>
  <si>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</si>
  <si>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</si>
  <si>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</si>
  <si>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</si>
  <si>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</si>
  <si>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</si>
  <si>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</si>
  <si>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</si>
  <si>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</si>
  <si>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</si>
  <si>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</si>
  <si>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</si>
  <si>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</si>
  <si>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</si>
  <si>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</si>
  <si>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</si>
  <si>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</si>
  <si>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</si>
  <si>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</si>
  <si>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</si>
  <si>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</si>
  <si>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</si>
  <si>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</si>
  <si>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</si>
  <si>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</si>
  <si>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</si>
  <si>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</si>
  <si>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</si>
  <si>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</si>
  <si>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</si>
  <si>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</si>
  <si>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</si>
  <si>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</si>
  <si>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</si>
  <si>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</si>
  <si>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</si>
  <si>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</si>
  <si>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</si>
  <si>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</si>
  <si>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</si>
  <si>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</si>
  <si>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</si>
  <si>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</si>
  <si>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</si>
  <si>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</si>
  <si>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</si>
  <si>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</si>
  <si>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</si>
  <si>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</si>
  <si>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</si>
  <si>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</si>
  <si>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</si>
  <si>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</si>
  <si>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</si>
  <si>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</si>
  <si>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</si>
  <si>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</si>
  <si>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</si>
  <si>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</si>
  <si>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</si>
  <si>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</si>
  <si>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</si>
  <si>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</si>
  <si>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</si>
  <si>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</si>
  <si>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</si>
  <si>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</si>
  <si>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</si>
  <si>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</si>
  <si>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</si>
  <si>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</si>
  <si>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</si>
  <si>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</si>
  <si>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</si>
  <si>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</si>
  <si>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</si>
  <si>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</si>
  <si>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</si>
  <si>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</si>
  <si>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</si>
  <si>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</si>
  <si>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</si>
  <si>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</si>
  <si>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</si>
  <si>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</si>
  <si>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</si>
  <si>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</si>
  <si>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</si>
  <si>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</si>
  <si>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</si>
  <si>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</si>
  <si>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</si>
  <si>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</si>
  <si>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</si>
  <si>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</si>
  <si>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</si>
  <si>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</si>
  <si>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</si>
  <si>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</si>
  <si>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</si>
  <si>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</si>
  <si>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</si>
  <si>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</si>
  <si>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</si>
  <si>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</si>
  <si>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</si>
  <si>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</si>
  <si>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</si>
  <si>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</si>
  <si>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</si>
  <si>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</si>
  <si>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</si>
  <si>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</si>
  <si>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</si>
  <si>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</si>
  <si>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</si>
  <si>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</si>
  <si>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</si>
  <si>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</si>
  <si>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</si>
  <si>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</si>
  <si>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</si>
  <si>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</si>
  <si>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</si>
  <si>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</si>
  <si>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</si>
  <si>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</si>
  <si>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</si>
  <si>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</si>
  <si>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</si>
  <si>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</si>
  <si>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</si>
  <si>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</si>
  <si>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</si>
  <si>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</si>
  <si>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</si>
  <si>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</si>
  <si>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</si>
  <si>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</si>
  <si>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</si>
  <si>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</si>
  <si>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</si>
  <si>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</si>
  <si>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</si>
  <si>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</si>
  <si>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</si>
  <si>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</si>
  <si>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</si>
  <si>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</si>
  <si>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</si>
  <si>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</si>
  <si>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</si>
  <si>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</si>
  <si>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</si>
  <si>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</si>
  <si>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</si>
  <si>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</si>
  <si>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</si>
  <si>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</si>
  <si>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</si>
  <si>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</si>
  <si>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</si>
  <si>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</si>
  <si>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</si>
  <si>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</si>
  <si>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</si>
  <si>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</si>
  <si>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</si>
  <si>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</si>
  <si>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</si>
  <si>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</si>
  <si>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</si>
  <si>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</si>
  <si>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</si>
  <si>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</si>
  <si>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</si>
  <si>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</si>
  <si>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</si>
  <si>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</si>
  <si>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</si>
  <si>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</si>
  <si>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</si>
  <si>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</si>
  <si>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</si>
  <si>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</si>
  <si>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</si>
  <si>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</si>
  <si>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</si>
  <si>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</si>
  <si>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</si>
  <si>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</si>
  <si>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</si>
  <si>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</si>
  <si>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</si>
  <si>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</si>
  <si>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</si>
  <si>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</si>
  <si>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</si>
  <si>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</si>
  <si>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</si>
  <si>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</si>
  <si>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</si>
  <si>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</si>
  <si>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</si>
  <si>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</si>
  <si>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</si>
  <si>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</si>
  <si>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</si>
  <si>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</si>
  <si>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</si>
  <si>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</si>
  <si>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</si>
  <si>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</si>
  <si>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</si>
  <si>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</si>
  <si>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</si>
  <si>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</si>
  <si>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</si>
  <si>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</si>
  <si>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</si>
  <si>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</si>
  <si>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</si>
  <si>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</si>
  <si>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</si>
  <si>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</si>
  <si>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</si>
  <si>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</si>
  <si>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</si>
  <si>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</si>
  <si>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</si>
  <si>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</si>
  <si>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</si>
  <si>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</si>
  <si>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</si>
  <si>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</si>
  <si>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</si>
  <si>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</si>
  <si>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</si>
  <si>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</si>
  <si>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</si>
  <si>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</si>
  <si>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</si>
  <si>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</si>
  <si>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</si>
  <si>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</si>
  <si>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</si>
  <si>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</si>
  <si>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</si>
  <si>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</si>
  <si>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</si>
  <si>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</si>
  <si>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</si>
  <si>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</si>
  <si>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</si>
  <si>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</si>
  <si>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</si>
  <si>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</si>
  <si>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</si>
  <si>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</si>
  <si>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</si>
  <si>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</si>
  <si>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</si>
  <si>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</si>
  <si>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</si>
  <si>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</si>
  <si>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</si>
  <si>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</si>
  <si>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</si>
  <si>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</si>
  <si>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</si>
  <si>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</si>
  <si>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</si>
  <si>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</si>
  <si>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</si>
  <si>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</si>
  <si>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</si>
  <si>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</si>
  <si>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</si>
  <si>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</si>
  <si>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</si>
  <si>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</si>
  <si>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</si>
  <si>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</si>
  <si>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</si>
  <si>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</si>
  <si>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</si>
  <si>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</si>
  <si>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</si>
  <si>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</si>
  <si>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</si>
  <si>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</si>
  <si>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</si>
  <si>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</si>
  <si>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</si>
  <si>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</si>
  <si>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</si>
  <si>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</si>
  <si>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</si>
  <si>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</si>
  <si>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</si>
  <si>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</si>
  <si>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</si>
  <si>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</si>
  <si>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</si>
  <si>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</si>
  <si>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</si>
  <si>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</si>
  <si>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</si>
  <si>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</si>
  <si>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</si>
  <si>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</si>
  <si>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</si>
  <si>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</si>
  <si>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</si>
  <si>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</si>
  <si>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</si>
  <si>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</si>
  <si>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</si>
  <si>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</si>
  <si>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</si>
  <si>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</si>
  <si>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</si>
  <si>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</si>
  <si>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</si>
  <si>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</si>
  <si>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</si>
  <si>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</si>
  <si>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</si>
  <si>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</si>
  <si>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</si>
  <si>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</si>
  <si>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</si>
  <si>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</si>
  <si>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</si>
  <si>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</si>
  <si>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</si>
  <si>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</si>
  <si>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</si>
  <si>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</si>
  <si>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</si>
  <si>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</si>
  <si>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</si>
  <si>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</si>
  <si>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</si>
  <si>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</si>
  <si>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</si>
  <si>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</si>
  <si>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</si>
  <si>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</si>
  <si>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</si>
  <si>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</si>
  <si>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</si>
  <si>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</si>
  <si>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</si>
  <si>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</si>
  <si>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</si>
  <si>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</si>
  <si>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</si>
  <si>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</si>
  <si>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</si>
  <si>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</si>
  <si>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</si>
  <si>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</si>
  <si>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</si>
  <si>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</si>
  <si>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</si>
  <si>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</si>
  <si>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</si>
  <si>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</si>
  <si>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</si>
  <si>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</si>
  <si>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</si>
  <si>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</si>
  <si>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</si>
  <si>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</si>
  <si>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</si>
  <si>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</si>
  <si>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</si>
  <si>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</si>
  <si>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</si>
  <si>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</si>
  <si>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</si>
  <si>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</si>
  <si>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</si>
  <si>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</si>
  <si>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</si>
  <si>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</si>
  <si>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</si>
  <si>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</si>
  <si>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</si>
  <si>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</si>
  <si>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</si>
  <si>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</si>
  <si>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</si>
  <si>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</si>
  <si>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</si>
  <si>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</si>
  <si>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</si>
  <si>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</si>
  <si>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</si>
  <si>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</si>
  <si>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</si>
  <si>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</si>
  <si>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</si>
  <si>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</si>
  <si>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</si>
  <si>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</si>
  <si>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</si>
  <si>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</si>
  <si>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</si>
  <si>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</si>
  <si>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</si>
  <si>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</si>
  <si>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</si>
  <si>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</si>
  <si>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</si>
  <si>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</si>
  <si>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</si>
  <si>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</si>
  <si>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</si>
  <si>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</si>
  <si>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</si>
  <si>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</si>
  <si>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</si>
  <si>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</si>
  <si>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</si>
  <si>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</si>
  <si>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</si>
  <si>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</si>
  <si>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</si>
  <si>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</si>
  <si>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</si>
  <si>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</si>
  <si>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</si>
  <si>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</si>
  <si>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</si>
  <si>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</si>
  <si>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</si>
  <si>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</si>
  <si>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</si>
  <si>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</si>
  <si>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</si>
  <si>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</si>
  <si>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</si>
  <si>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</si>
  <si>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</si>
  <si>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</si>
  <si>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</si>
  <si>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</si>
  <si>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</si>
  <si>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</si>
  <si>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</si>
  <si>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</si>
  <si>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</si>
  <si>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</si>
  <si>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</si>
  <si>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</si>
  <si>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</si>
  <si>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</si>
  <si>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</si>
  <si>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</si>
  <si>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</si>
  <si>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</si>
  <si>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</si>
  <si>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</si>
  <si>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</si>
  <si>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</si>
  <si>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</si>
  <si>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</si>
  <si>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</si>
  <si>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</si>
  <si>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</si>
  <si>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</si>
  <si>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</si>
  <si>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</si>
  <si>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</si>
  <si>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</si>
  <si>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</si>
  <si>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</si>
  <si>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</si>
  <si>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</si>
  <si>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</si>
  <si>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</si>
  <si>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</si>
  <si>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</si>
  <si>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</si>
  <si>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</si>
  <si>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</si>
  <si>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</si>
  <si>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</si>
  <si>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</si>
  <si>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</si>
  <si>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</si>
  <si>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</si>
  <si>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</si>
  <si>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</si>
  <si>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</si>
  <si>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</si>
  <si>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</si>
  <si>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</si>
  <si>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</si>
  <si>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</si>
  <si>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</si>
  <si>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</si>
  <si>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</si>
  <si>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</si>
  <si>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</si>
  <si>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</si>
  <si>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</si>
  <si>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</si>
  <si>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</si>
  <si>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</si>
  <si>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</si>
  <si>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</si>
  <si>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</si>
  <si>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</si>
  <si>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</si>
  <si>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</si>
  <si>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</si>
  <si>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</si>
  <si>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</si>
  <si>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</si>
  <si>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</si>
  <si>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</si>
  <si>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</si>
  <si>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</si>
  <si>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</si>
  <si>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</si>
  <si>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</si>
  <si>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</si>
  <si>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</si>
  <si>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</si>
  <si>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</si>
  <si>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</si>
  <si>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</si>
  <si>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</si>
  <si>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</si>
  <si>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</si>
  <si>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</si>
  <si>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</si>
  <si>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</si>
  <si>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</si>
  <si>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</si>
  <si>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</si>
  <si>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</si>
  <si>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</si>
  <si>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</si>
  <si>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</si>
  <si>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</si>
  <si>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</si>
  <si>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</si>
  <si>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</si>
  <si>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</si>
  <si>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</si>
  <si>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</si>
  <si>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</si>
  <si>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</si>
  <si>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</si>
  <si>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</si>
  <si>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</si>
  <si>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</si>
  <si>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</si>
  <si>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</si>
  <si>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</si>
  <si>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</si>
  <si>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</si>
  <si>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</si>
  <si>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</si>
  <si>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</si>
  <si>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</si>
  <si>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</si>
  <si>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</si>
  <si>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</si>
  <si>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</si>
  <si>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</si>
  <si>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</si>
  <si>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</si>
  <si>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</si>
  <si>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</si>
  <si>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</si>
  <si>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</si>
  <si>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</si>
  <si>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</si>
  <si>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</si>
  <si>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</si>
  <si>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</si>
  <si>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</si>
  <si>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</si>
  <si>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</si>
  <si>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</si>
  <si>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</si>
  <si>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</si>
  <si>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</si>
  <si>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</si>
  <si>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</si>
  <si>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</si>
  <si>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</si>
  <si>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</si>
  <si>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</si>
  <si>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</si>
  <si>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</si>
  <si>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</si>
  <si>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</si>
  <si>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</si>
  <si>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</si>
  <si>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</si>
  <si>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</si>
  <si>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</si>
  <si>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</si>
  <si>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</si>
  <si>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</si>
  <si>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</si>
  <si>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</si>
  <si>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</si>
  <si>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</si>
  <si>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</si>
  <si>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</si>
  <si>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</si>
  <si>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</si>
  <si>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</si>
  <si>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</si>
  <si>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</si>
  <si>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</si>
  <si>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</si>
  <si>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</si>
  <si>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</si>
  <si>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</si>
  <si>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</si>
  <si>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</si>
  <si>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</si>
  <si>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</si>
  <si>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</si>
  <si>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</si>
  <si>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</si>
  <si>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</si>
  <si>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</si>
  <si>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</si>
  <si>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</si>
  <si>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</si>
  <si>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</si>
  <si>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</si>
  <si>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</si>
  <si>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</si>
  <si>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</si>
  <si>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</si>
  <si>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</si>
  <si>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</si>
  <si>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</si>
  <si>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</si>
  <si>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</si>
  <si>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</si>
  <si>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</si>
  <si>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</si>
  <si>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</si>
  <si>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</si>
  <si>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</si>
  <si>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</si>
  <si>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</si>
  <si>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</si>
  <si>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</si>
  <si>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</si>
  <si>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</si>
  <si>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</si>
  <si>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</si>
  <si>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</si>
  <si>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</si>
  <si>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</si>
  <si>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</si>
  <si>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</si>
  <si>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</si>
  <si>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</si>
  <si>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</si>
  <si>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</si>
  <si>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</si>
  <si>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</si>
  <si>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</si>
  <si>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</si>
  <si>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</si>
  <si>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</si>
  <si>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</si>
  <si>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</si>
  <si>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</si>
  <si>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</si>
  <si>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</si>
  <si>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</si>
  <si>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</si>
  <si>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</si>
  <si>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</si>
  <si>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</si>
  <si>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</si>
  <si>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</si>
  <si>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</si>
  <si>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</si>
  <si>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</si>
  <si>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</si>
  <si>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</si>
  <si>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</si>
  <si>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</si>
  <si>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</si>
  <si>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</si>
  <si>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</si>
  <si>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</si>
  <si>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</si>
  <si>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</si>
  <si>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</si>
  <si>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</si>
  <si>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</si>
  <si>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</si>
  <si>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</si>
  <si>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</si>
  <si>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</si>
  <si>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</si>
  <si>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</si>
  <si>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</si>
  <si>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</si>
  <si>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</si>
  <si>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</si>
  <si>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</si>
  <si>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</si>
  <si>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</si>
  <si>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</si>
  <si>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</si>
  <si>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</si>
  <si>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</si>
  <si>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</si>
  <si>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</si>
  <si>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</si>
  <si>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</si>
  <si>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</si>
  <si>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</si>
  <si>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</si>
  <si>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</si>
  <si>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</si>
  <si>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</si>
  <si>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</si>
  <si>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</si>
  <si>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</si>
  <si>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</si>
  <si>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</si>
  <si>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</si>
  <si>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</si>
  <si>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</si>
  <si>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</si>
  <si>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</si>
  <si>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</si>
  <si>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</si>
  <si>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</si>
  <si>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</si>
  <si>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</si>
  <si>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</si>
  <si>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</si>
  <si>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</si>
  <si>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</si>
  <si>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</si>
  <si>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</si>
  <si>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</si>
  <si>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</si>
  <si>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</si>
  <si>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</si>
  <si>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</si>
  <si>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</si>
  <si>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</si>
  <si>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</si>
  <si>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</si>
  <si>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</si>
  <si>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</si>
  <si>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</si>
  <si>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</si>
  <si>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</si>
  <si>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</si>
  <si>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</si>
  <si>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</si>
  <si>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</si>
  <si>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</si>
  <si>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</si>
  <si>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</si>
  <si>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</si>
  <si>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</si>
  <si>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</si>
  <si>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</si>
  <si>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</si>
  <si>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</si>
  <si>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</si>
  <si>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</si>
  <si>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</si>
  <si>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</si>
  <si>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</si>
  <si>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</si>
  <si>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</si>
  <si>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</si>
  <si>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</si>
  <si>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</si>
  <si>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</si>
  <si>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</si>
  <si>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</si>
  <si>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</si>
  <si>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</si>
  <si>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</si>
  <si>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</si>
  <si>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</si>
  <si>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</si>
  <si>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</si>
  <si>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</si>
  <si>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</si>
  <si>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</si>
  <si>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</si>
  <si>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</si>
  <si>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</si>
  <si>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</si>
  <si>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</si>
  <si>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</si>
  <si>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</si>
  <si>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</si>
  <si>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</si>
  <si>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</si>
  <si>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</si>
  <si>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</si>
  <si>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</si>
  <si>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</si>
  <si>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</si>
  <si>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</si>
  <si>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</si>
  <si>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</si>
  <si>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</si>
  <si>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</si>
  <si>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</si>
  <si>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</si>
  <si>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</si>
  <si>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</si>
  <si>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</si>
  <si>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</si>
  <si>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</si>
  <si>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</si>
  <si>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</si>
  <si>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</si>
  <si>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</si>
  <si>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</si>
  <si>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</si>
  <si>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</si>
  <si>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</si>
  <si>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</si>
  <si>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</si>
  <si>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</si>
  <si>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</si>
  <si>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</si>
  <si>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</si>
  <si>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</si>
  <si>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</si>
  <si>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</si>
  <si>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</si>
  <si>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</si>
  <si>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</si>
  <si>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</si>
  <si>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</si>
  <si>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</si>
  <si>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</si>
  <si>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</si>
  <si>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</si>
  <si>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</si>
  <si>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</si>
  <si>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</si>
  <si>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</si>
  <si>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</si>
  <si>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</si>
  <si>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</si>
  <si>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</si>
  <si>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</si>
  <si>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</si>
  <si>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</si>
  <si>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</si>
  <si>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</si>
  <si>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</si>
  <si>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</si>
  <si>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</si>
  <si>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</si>
  <si>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</si>
  <si>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</si>
  <si>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</si>
  <si>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</si>
  <si>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</si>
  <si>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</si>
  <si>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</si>
  <si>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</si>
  <si>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</si>
  <si>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</si>
  <si>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</si>
  <si>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</si>
  <si>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</si>
  <si>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</si>
  <si>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</si>
  <si>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</si>
  <si>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</si>
  <si>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</si>
  <si>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</si>
  <si>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</si>
  <si>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</si>
  <si>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</si>
  <si>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</si>
  <si>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</si>
  <si>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</si>
  <si>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</si>
  <si>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</si>
  <si>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</si>
  <si>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</si>
  <si>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</si>
  <si>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</si>
  <si>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</si>
  <si>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</si>
  <si>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</si>
  <si>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</si>
  <si>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</si>
  <si>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</si>
  <si>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</si>
  <si>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</si>
  <si>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</si>
  <si>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</si>
  <si>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</si>
  <si>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</si>
  <si>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</si>
  <si>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</si>
  <si>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</si>
  <si>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</si>
  <si>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</si>
  <si>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</si>
  <si>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</si>
  <si>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</si>
  <si>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</si>
  <si>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</si>
  <si>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</si>
  <si>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</si>
  <si>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</si>
  <si>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</si>
  <si>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</si>
  <si>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</si>
  <si>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</si>
  <si>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</si>
  <si>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</si>
  <si>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</si>
  <si>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</si>
  <si>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</si>
  <si>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</si>
  <si>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</si>
  <si>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</si>
  <si>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</si>
  <si>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</si>
  <si>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</si>
  <si>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</si>
  <si>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</si>
  <si>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</si>
  <si>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</si>
  <si>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</si>
  <si>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</si>
  <si>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</si>
  <si>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</si>
  <si>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</si>
  <si>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</si>
  <si>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</si>
  <si>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</si>
  <si>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</si>
  <si>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</si>
  <si>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</si>
  <si>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</si>
  <si>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</si>
  <si>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</si>
  <si>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</si>
  <si>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</si>
  <si>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</si>
  <si>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</si>
  <si>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</si>
  <si>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</si>
  <si>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</si>
  <si>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</si>
  <si>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</si>
  <si>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</si>
  <si>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</si>
  <si>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</si>
  <si>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</si>
  <si>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</si>
  <si>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</si>
  <si>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</si>
  <si>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</si>
  <si>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</si>
  <si>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</si>
  <si>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</si>
  <si>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</si>
  <si>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</si>
  <si>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</si>
  <si>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</si>
  <si>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</si>
  <si>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</si>
  <si>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</si>
  <si>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</si>
  <si>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</si>
  <si>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</si>
  <si>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</si>
  <si>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</si>
  <si>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</si>
  <si>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</si>
  <si>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</si>
  <si>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</si>
  <si>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</si>
  <si>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</si>
  <si>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</si>
  <si>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</si>
  <si>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</si>
  <si>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</si>
  <si>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</si>
  <si>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</si>
  <si>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</si>
  <si>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</si>
  <si>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</si>
  <si>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</si>
  <si>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</si>
  <si>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</si>
  <si>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</si>
  <si>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</si>
  <si>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</si>
  <si>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</si>
  <si>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</si>
  <si>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</si>
  <si>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</si>
  <si>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</si>
  <si>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</si>
  <si>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</si>
  <si>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</si>
  <si>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</si>
  <si>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</si>
  <si>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</si>
  <si>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</si>
  <si>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</si>
  <si>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</si>
  <si>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</si>
  <si>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</si>
  <si>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</si>
  <si>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</si>
  <si>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</si>
  <si>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</si>
  <si>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</si>
  <si>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</si>
  <si>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</si>
  <si>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</si>
  <si>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</si>
  <si>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</si>
  <si>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</si>
  <si>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</si>
  <si>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</si>
  <si>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</si>
  <si>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</si>
  <si>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</si>
  <si>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</si>
  <si>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</si>
  <si>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</si>
  <si>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</si>
  <si>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</si>
  <si>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</si>
  <si>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</si>
  <si>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</si>
  <si>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</si>
  <si>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</si>
  <si>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</si>
  <si>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</si>
  <si>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</si>
  <si>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</si>
  <si>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</si>
  <si>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</si>
  <si>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</si>
  <si>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</si>
  <si>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</si>
  <si>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</si>
  <si>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</si>
  <si>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</si>
  <si>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</si>
  <si>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</si>
  <si>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</si>
  <si>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</si>
  <si>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</si>
  <si>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</si>
  <si>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</si>
  <si>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</si>
  <si>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</si>
  <si>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</si>
  <si>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</si>
  <si>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</si>
  <si>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</si>
  <si>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</si>
  <si>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</si>
  <si>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</si>
  <si>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</si>
  <si>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</si>
  <si>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</si>
  <si>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</si>
  <si>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</si>
  <si>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</si>
  <si>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</si>
  <si>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</si>
  <si>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</si>
  <si>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</si>
  <si>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</si>
  <si>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</si>
  <si>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</si>
  <si>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</si>
  <si>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</si>
  <si>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</si>
  <si>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</si>
  <si>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</si>
  <si>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</si>
  <si>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</si>
  <si>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</si>
  <si>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</si>
  <si>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</si>
  <si>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</si>
  <si>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</si>
  <si>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</si>
  <si>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</si>
  <si>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</si>
  <si>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</si>
  <si>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</si>
  <si>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</si>
  <si>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</si>
  <si>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</si>
  <si>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</si>
  <si>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</si>
  <si>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</si>
  <si>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</si>
  <si>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</si>
  <si>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</si>
  <si>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</si>
  <si>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</si>
  <si>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</si>
  <si>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</si>
  <si>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</si>
  <si>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</si>
  <si>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</si>
  <si>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</si>
  <si>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</si>
  <si>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</si>
  <si>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</si>
  <si>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</si>
  <si>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</si>
  <si>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</si>
  <si>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</si>
  <si>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</si>
  <si>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</si>
  <si>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</si>
  <si>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</si>
  <si>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</si>
  <si>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</si>
  <si>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</si>
  <si>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</si>
  <si>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</si>
  <si>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</si>
  <si>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</si>
  <si>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</si>
  <si>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</si>
  <si>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</si>
  <si>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</si>
  <si>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</si>
  <si>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</si>
  <si>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</si>
  <si>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</si>
  <si>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</si>
  <si>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</si>
  <si>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</si>
  <si>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</si>
  <si>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</si>
  <si>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</si>
  <si>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</si>
  <si>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</si>
  <si>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</si>
  <si>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</si>
  <si>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</si>
  <si>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</si>
  <si>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</si>
  <si>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</si>
  <si>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</si>
  <si>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</si>
  <si>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</si>
  <si>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</si>
  <si>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</si>
  <si>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</si>
  <si>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</si>
  <si>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</si>
  <si>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</si>
  <si>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</si>
  <si>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</si>
  <si>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</si>
  <si>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</si>
  <si>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</si>
  <si>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</si>
  <si>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</si>
  <si>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</si>
  <si>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</si>
  <si>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</si>
  <si>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</si>
  <si>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</si>
  <si>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</si>
  <si>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</si>
  <si>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</si>
  <si>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</si>
  <si>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</si>
  <si>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</si>
  <si>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</si>
  <si>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</si>
  <si>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</si>
  <si>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</si>
  <si>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</si>
  <si>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</si>
  <si>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</si>
  <si>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</si>
  <si>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</si>
  <si>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</si>
  <si>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</si>
  <si>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</si>
  <si>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</si>
  <si>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</si>
  <si>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</si>
  <si>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</si>
  <si>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</si>
  <si>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</si>
  <si>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</si>
  <si>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</si>
  <si>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</si>
  <si>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</si>
  <si>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</si>
  <si>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</si>
  <si>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</si>
  <si>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</si>
  <si>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</si>
  <si>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</si>
  <si>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</si>
  <si>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</si>
  <si>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</si>
  <si>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</si>
  <si>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</si>
  <si>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</si>
  <si>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</si>
  <si>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</si>
  <si>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</si>
  <si>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</si>
  <si>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</si>
  <si>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</si>
  <si>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</si>
  <si>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</si>
  <si>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</si>
  <si>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</si>
  <si>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</si>
  <si>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</si>
  <si>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</si>
  <si>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</si>
  <si>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</si>
  <si>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</si>
  <si>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</si>
  <si>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</si>
  <si>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</si>
  <si>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</si>
  <si>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</si>
  <si>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</si>
  <si>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</si>
  <si>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</si>
  <si>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</si>
  <si>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</si>
  <si>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</si>
  <si>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</si>
  <si>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</si>
  <si>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</si>
  <si>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</si>
  <si>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</si>
  <si>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</si>
  <si>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</si>
  <si>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</si>
  <si>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</si>
  <si>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</si>
  <si>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</si>
  <si>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</si>
  <si>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</si>
  <si>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</si>
  <si>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</si>
  <si>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</si>
  <si>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</si>
  <si>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</si>
  <si>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</si>
  <si>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</si>
  <si>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</si>
  <si>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</si>
  <si>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</si>
  <si>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</si>
  <si>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</si>
  <si>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</si>
  <si>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</si>
  <si>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</si>
  <si>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</si>
  <si>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</si>
  <si>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</si>
  <si>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</si>
  <si>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</si>
  <si>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</si>
  <si>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</si>
  <si>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</si>
  <si>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</si>
  <si>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</si>
  <si>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</si>
  <si>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</si>
  <si>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</si>
  <si>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</si>
  <si>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</si>
  <si>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</si>
  <si>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</si>
  <si>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</si>
  <si>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</si>
  <si>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</si>
  <si>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</si>
  <si>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</si>
  <si>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</si>
  <si>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</si>
  <si>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</si>
  <si>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</si>
  <si>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</si>
  <si>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</si>
  <si>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</si>
  <si>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</si>
  <si>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</si>
  <si>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</si>
  <si>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</si>
  <si>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</si>
  <si>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</si>
  <si>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</si>
  <si>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</si>
  <si>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</si>
  <si>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</si>
  <si>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</si>
  <si>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</si>
  <si>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</si>
  <si>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</si>
  <si>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</si>
  <si>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</si>
  <si>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</si>
  <si>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</si>
  <si>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</si>
  <si>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</si>
  <si>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</si>
  <si>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</si>
  <si>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</si>
  <si>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</si>
  <si>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</si>
  <si>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</si>
  <si>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</si>
  <si>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</si>
  <si>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</si>
  <si>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</si>
  <si>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</si>
  <si>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</si>
  <si>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</si>
  <si>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</si>
  <si>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</si>
  <si>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</si>
  <si>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</si>
  <si>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</si>
  <si>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</si>
  <si>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</si>
  <si>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</si>
  <si>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</si>
  <si>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</si>
  <si>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</si>
  <si>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</si>
  <si>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</si>
  <si>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</si>
  <si>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</si>
  <si>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</si>
  <si>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</si>
  <si>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</si>
  <si>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</si>
  <si>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</si>
  <si>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</si>
  <si>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</si>
  <si>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</si>
  <si>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</si>
  <si>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</si>
  <si>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</si>
  <si>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</si>
  <si>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</si>
  <si>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</si>
  <si>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</si>
  <si>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</si>
  <si>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</si>
  <si>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</si>
  <si>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</si>
  <si>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</si>
  <si>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</si>
  <si>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</si>
  <si>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</si>
  <si>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</si>
  <si>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</si>
  <si>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</si>
  <si>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</si>
  <si>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</si>
  <si>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</si>
  <si>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</si>
  <si>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</si>
  <si>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</si>
  <si>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</si>
  <si>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</si>
  <si>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</si>
  <si>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</si>
  <si>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</si>
  <si>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</si>
  <si>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</si>
  <si>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</si>
  <si>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</si>
  <si>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</si>
  <si>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</si>
  <si>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</si>
  <si>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</si>
  <si>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</si>
  <si>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</si>
  <si>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</si>
  <si>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</si>
  <si>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</si>
  <si>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</si>
  <si>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</si>
  <si>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</si>
  <si>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</si>
  <si>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</si>
  <si>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</si>
  <si>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</si>
  <si>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</si>
  <si>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</si>
  <si>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</si>
  <si>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</si>
  <si>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</si>
  <si>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</si>
  <si>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</si>
  <si>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</si>
  <si>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</si>
  <si>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</si>
  <si>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</si>
  <si>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</si>
  <si>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</si>
  <si>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</si>
  <si>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</si>
  <si>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</si>
  <si>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</si>
  <si>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</si>
  <si>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</si>
  <si>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</si>
  <si>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</si>
  <si>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</si>
  <si>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</si>
  <si>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</si>
  <si>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</si>
  <si>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</si>
  <si>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</si>
  <si>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</si>
  <si>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</si>
  <si>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</si>
  <si>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</si>
  <si>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</si>
  <si>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</si>
  <si>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</si>
  <si>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</si>
  <si>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</si>
  <si>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</si>
  <si>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</si>
  <si>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</si>
  <si>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</si>
  <si>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</si>
  <si>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</si>
  <si>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</si>
  <si>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</si>
  <si>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</si>
  <si>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</si>
  <si>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</si>
  <si>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</si>
  <si>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</si>
  <si>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</si>
  <si>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</si>
  <si>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</si>
  <si>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</si>
  <si>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</si>
  <si>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</si>
  <si>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</si>
  <si>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</si>
  <si>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</si>
  <si>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</si>
  <si>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</si>
  <si>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</si>
  <si>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</si>
  <si>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</si>
  <si>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</si>
  <si>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</si>
  <si>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</si>
  <si>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</si>
  <si>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</si>
  <si>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</si>
  <si>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</si>
  <si>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</si>
  <si>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</si>
  <si>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</si>
  <si>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</si>
  <si>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</si>
  <si>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</si>
  <si>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</si>
  <si>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</si>
  <si>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</si>
  <si>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</si>
  <si>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</si>
  <si>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</si>
  <si>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</si>
  <si>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</si>
  <si>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</si>
  <si>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</si>
  <si>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</si>
  <si>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</si>
  <si>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</si>
  <si>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</si>
  <si>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</si>
  <si>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</si>
  <si>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</si>
  <si>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</si>
  <si>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</si>
  <si>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</si>
  <si>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</si>
  <si>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</si>
  <si>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</si>
  <si>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</si>
  <si>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</si>
  <si>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</si>
  <si>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</si>
  <si>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</si>
  <si>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</si>
  <si>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</si>
  <si>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</si>
  <si>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</si>
  <si>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</si>
  <si>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</si>
  <si>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</si>
  <si>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</si>
  <si>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</si>
  <si>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</si>
  <si>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</si>
  <si>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</si>
  <si>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</si>
  <si>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</si>
  <si>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</si>
  <si>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</si>
  <si>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</si>
  <si>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</si>
  <si>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</si>
  <si>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</si>
  <si>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</si>
  <si>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</si>
  <si>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</si>
  <si>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</si>
  <si>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</si>
  <si>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</si>
  <si>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</si>
  <si>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</si>
  <si>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</si>
  <si>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</si>
  <si>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</si>
  <si>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</si>
  <si>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</si>
  <si>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</si>
  <si>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</si>
  <si>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</si>
  <si>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</si>
  <si>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</si>
  <si>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</si>
  <si>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</si>
  <si>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</si>
  <si>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</si>
  <si>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</si>
  <si>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</si>
  <si>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</si>
  <si>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</si>
  <si>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</si>
  <si>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</si>
  <si>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</si>
  <si>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</si>
  <si>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</si>
  <si>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</si>
  <si>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</si>
  <si>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</si>
  <si>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</si>
  <si>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</si>
  <si>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</si>
  <si>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</si>
  <si>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</si>
  <si>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</si>
  <si>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</si>
  <si>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</si>
  <si>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</si>
  <si>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</si>
  <si>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</si>
  <si>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</si>
  <si>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</si>
  <si>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</si>
  <si>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</si>
  <si>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</si>
  <si>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</si>
  <si>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</si>
  <si>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</si>
  <si>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</si>
  <si>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</si>
  <si>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</si>
  <si>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</si>
  <si>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</si>
  <si>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</si>
  <si>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</si>
  <si>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</si>
  <si>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</si>
  <si>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</si>
  <si>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</si>
  <si>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</si>
  <si>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</si>
  <si>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</si>
  <si>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</si>
  <si>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</si>
  <si>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</si>
  <si>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</si>
  <si>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</si>
  <si>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</si>
  <si>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</si>
  <si>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</si>
  <si>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</si>
  <si>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</si>
  <si>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</si>
  <si>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</si>
  <si>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</si>
  <si>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</si>
  <si>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</si>
  <si>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</si>
  <si>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</si>
  <si>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</si>
  <si>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</si>
  <si>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</si>
  <si>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</si>
  <si>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</si>
  <si>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</si>
  <si>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</si>
  <si>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</si>
  <si>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</si>
  <si>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</si>
  <si>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</si>
  <si>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</si>
  <si>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</si>
  <si>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</si>
  <si>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</si>
  <si>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</si>
  <si>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</si>
  <si>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</si>
  <si>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</si>
  <si>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</si>
  <si>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</si>
  <si>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</si>
  <si>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</si>
  <si>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</si>
  <si>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</si>
  <si>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</si>
  <si>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</si>
  <si>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</si>
  <si>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</si>
  <si>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</si>
  <si>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</si>
  <si>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</si>
  <si>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</si>
  <si>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</si>
  <si>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</si>
  <si>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</si>
  <si>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</si>
  <si>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</si>
  <si>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</si>
  <si>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</si>
  <si>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</si>
  <si>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</si>
  <si>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</si>
  <si>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</si>
  <si>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</si>
  <si>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</si>
  <si>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</si>
  <si>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</si>
  <si>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</si>
  <si>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</si>
  <si>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</si>
  <si>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</si>
  <si>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</si>
  <si>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</si>
  <si>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</si>
  <si>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</si>
  <si>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</si>
  <si>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</si>
  <si>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</si>
  <si>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</si>
  <si>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</si>
  <si>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</si>
  <si>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</si>
  <si>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</si>
  <si>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</si>
  <si>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</si>
  <si>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</si>
  <si>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</si>
  <si>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</si>
  <si>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</si>
  <si>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</si>
  <si>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</si>
  <si>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</si>
  <si>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</si>
  <si>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</si>
  <si>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</si>
  <si>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</si>
  <si>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</si>
  <si>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</si>
  <si>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</si>
  <si>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</si>
  <si>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</si>
  <si>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</si>
  <si>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</si>
  <si>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</si>
  <si>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</si>
  <si>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</si>
  <si>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</si>
  <si>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</si>
  <si>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</si>
  <si>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</si>
  <si>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</si>
  <si>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</si>
  <si>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</si>
  <si>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</si>
  <si>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</si>
  <si>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</si>
  <si>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</si>
  <si>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</si>
  <si>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</si>
  <si>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</si>
  <si>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</si>
  <si>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</si>
  <si>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</si>
  <si>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</si>
  <si>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</si>
  <si>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</si>
  <si>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</si>
  <si>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</si>
  <si>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</si>
  <si>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</si>
  <si>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</si>
  <si>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</si>
  <si>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</si>
  <si>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</si>
  <si>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</si>
  <si>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</si>
  <si>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</si>
  <si>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</si>
  <si>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</si>
  <si>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</si>
  <si>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</si>
  <si>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</si>
  <si>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</si>
  <si>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</si>
  <si>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</si>
  <si>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</si>
  <si>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</si>
  <si>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</si>
  <si>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</si>
  <si>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</si>
  <si>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</si>
  <si>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</si>
  <si>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</si>
  <si>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</si>
  <si>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</si>
  <si>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</si>
  <si>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</si>
  <si>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</si>
  <si>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</si>
  <si>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</si>
  <si>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</si>
  <si>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</si>
  <si>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</si>
  <si>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</si>
  <si>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</si>
  <si>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</si>
  <si>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</si>
  <si>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</si>
  <si>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</si>
  <si>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</si>
  <si>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</si>
  <si>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</si>
  <si>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</si>
  <si>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</si>
  <si>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</si>
  <si>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</si>
  <si>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</si>
  <si>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</si>
  <si>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</si>
  <si>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</si>
  <si>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</si>
  <si>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</si>
  <si>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</si>
  <si>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</si>
  <si>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</si>
  <si>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</si>
  <si>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</si>
  <si>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</si>
  <si>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</si>
  <si>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</si>
  <si>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</si>
  <si>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</si>
  <si>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</si>
  <si>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</si>
  <si>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</si>
  <si>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</si>
  <si>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</si>
  <si>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</si>
  <si>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</si>
  <si>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</si>
  <si>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</si>
  <si>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</si>
  <si>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</si>
  <si>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</si>
  <si>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</si>
  <si>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</si>
  <si>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</si>
  <si>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</si>
  <si>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</si>
  <si>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</si>
  <si>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</si>
  <si>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</si>
  <si>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</si>
  <si>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</si>
  <si>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</si>
  <si>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</si>
  <si>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</si>
  <si>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</si>
  <si>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</si>
  <si>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</si>
  <si>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</si>
  <si>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</si>
  <si>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</si>
  <si>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</si>
  <si>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</si>
  <si>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</si>
  <si>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</si>
  <si>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</si>
  <si>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</si>
  <si>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</si>
  <si>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</si>
  <si>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</si>
  <si>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</si>
  <si>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</si>
  <si>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</si>
  <si>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</si>
  <si>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</si>
  <si>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</si>
  <si>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</si>
  <si>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</si>
  <si>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</si>
  <si>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</si>
  <si>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</si>
  <si>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</si>
  <si>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</si>
  <si>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</si>
  <si>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</si>
  <si>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</si>
  <si>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</si>
  <si>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</si>
  <si>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</si>
  <si>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</si>
  <si>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</si>
  <si>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</si>
  <si>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</si>
  <si>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</si>
  <si>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</si>
  <si>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</si>
  <si>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</si>
  <si>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</si>
  <si>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</si>
  <si>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</si>
  <si>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</si>
  <si>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</si>
  <si>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</si>
  <si>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</si>
  <si>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</si>
  <si>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</si>
  <si>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</si>
  <si>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</si>
  <si>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</si>
  <si>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</si>
  <si>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</si>
  <si>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</si>
  <si>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</si>
  <si>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</si>
  <si>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</si>
  <si>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</si>
  <si>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</si>
  <si>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</si>
  <si>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</si>
  <si>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</si>
  <si>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</si>
  <si>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</si>
  <si>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</si>
  <si>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</si>
  <si>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</si>
  <si>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</si>
  <si>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</si>
  <si>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</si>
  <si>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</si>
  <si>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</si>
  <si>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</si>
  <si>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</si>
  <si>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</si>
  <si>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</si>
  <si>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</si>
  <si>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</si>
  <si>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</si>
  <si>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</si>
  <si>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</si>
  <si>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</si>
  <si>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</si>
  <si>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</si>
  <si>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</si>
  <si>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</si>
  <si>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</si>
  <si>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</si>
  <si>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</si>
  <si>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</si>
  <si>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</si>
  <si>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</si>
  <si>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</si>
  <si>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</si>
  <si>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</si>
  <si>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</si>
  <si>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</si>
  <si>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</si>
  <si>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</si>
  <si>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</si>
  <si>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</si>
  <si>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</si>
  <si>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</si>
  <si>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</si>
  <si>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</si>
  <si>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</si>
  <si>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</si>
  <si>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</si>
  <si>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</si>
  <si>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</si>
  <si>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</si>
  <si>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</si>
  <si>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</si>
  <si>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</si>
  <si>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</si>
  <si>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</si>
  <si>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</si>
  <si>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</si>
  <si>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</si>
  <si>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</si>
  <si>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</si>
  <si>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</si>
  <si>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</si>
  <si>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</si>
  <si>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</si>
  <si>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</si>
  <si>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</si>
  <si>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</si>
  <si>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</si>
  <si>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</si>
  <si>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</si>
  <si>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</si>
  <si>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</si>
  <si>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</si>
  <si>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</si>
  <si>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</si>
  <si>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</si>
  <si>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</si>
  <si>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</si>
  <si>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</si>
  <si>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</si>
  <si>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</si>
  <si>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</si>
  <si>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</si>
  <si>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</si>
  <si>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</si>
  <si>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</si>
  <si>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</si>
  <si>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</si>
  <si>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</si>
  <si>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</si>
  <si>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</si>
  <si>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</si>
  <si>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</si>
  <si>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</si>
  <si>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</si>
  <si>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</si>
  <si>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</si>
  <si>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</si>
  <si>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</si>
  <si>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</si>
  <si>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</si>
  <si>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</si>
  <si>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</si>
  <si>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</si>
  <si>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</si>
  <si>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</si>
  <si>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</si>
  <si>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PCM-20251103-00000895</t>
  </si>
  <si>
    <t>025-11-03 11:17:37</t>
  </si>
  <si>
    <t>ETA 200 min</t>
  </si>
  <si>
    <t>PCM-20251103-00000555</t>
  </si>
  <si>
    <t xml:space="preserve">Major </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</si>
  <si>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</si>
  <si>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</si>
  <si>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</si>
  <si>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</si>
  <si>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</si>
  <si>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PCM-20251103-00000893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</si>
  <si>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</si>
  <si>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</si>
  <si>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</si>
  <si>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</si>
  <si>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</si>
  <si>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</si>
  <si>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</si>
  <si>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PCM-20251103-00000876</t>
  </si>
  <si>
    <t>EM Team on the way ETA: 40 Mins</t>
  </si>
  <si>
    <t>PCM-20251103-00000162</t>
  </si>
  <si>
    <t xml:space="preserve">sectors down due to Rectfrie issue ,  under arrangement //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</si>
</sst>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4" totalsRowShown="0" headerRowDxfId="64" dataDxfId="63" headerRowBorderDxfId="61" tableBorderDxfId="62">
  <autoFilter ref="A1:L10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6" totalsRowShown="0" headerRowDxfId="31" dataDxfId="30" headerRowBorderDxfId="28" tableBorderDxfId="29">
  <autoFilter ref="A1:L3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tabSelected="1"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301.58478761574224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0.10324826389114605</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45964.533213541668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45964.533213541668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45964.533213541668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45964.533213541668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45964.533213541668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45964.533213541668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45964.533213541668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45964.533213541668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45964.533213541668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45964.533213541668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45964.533213541668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45964.533213541668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45964.533213541668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45964.533213541668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45964.533213541668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45964.533213541668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45964.533213541668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45964.533213541668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45964.533213541668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45964.533213541668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45964.533213541668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45964.533213541668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45964.533213541668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45964.533213541668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45964.533213541668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45964.533213541668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45964.533213541668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45964.533213541668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45964.533213541668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45964.533213541668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45964.533213541668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45964.533213541668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45964.533213541668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45964.533213541668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45964.533213541668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45964.533213541668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45964.533213541668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45964.533213541668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45964.533213541668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45964.533213541668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45964.533213541668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45964.533213541668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45964.533213541668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45964.533213541668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45964.533213541668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45964.533213541668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45964.533213541668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45964.533213541668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45964.533213541668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45964.533213541668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45964.533213541668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45964.533213541668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45964.533213541668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45964.533213541668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45964.533213541668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45964.533213541668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45964.533213541668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45964.533213541668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45964.533213541668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45964.533213541668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45964.533213541668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45964.533213541668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45964.533213541668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45964.533213541668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45964.533213541668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45964.533213541668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45964.533213541668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45964.533213541668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45964.533213541668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45964.533213541668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45964.533213541668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45964.533213541668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45964.533213541668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45964.533213541668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45964.533213541668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45964.533213541668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45964.533213541668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45964.533213541668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45964.533213541668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45964.533213541668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45964.533213541668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45964.533213541668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45964.533213541668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45964.533213541668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45964.533213541668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45964.533213541668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45964.533213541668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45964.533213541668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45964.533213541668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45964.533213541668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45964.533213541668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45964.533213541668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45964.533213541668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45964.533213541668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45964.533213541668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45964.533213541668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45964.533213541668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45964.533213541668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45964.533213541668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45964.533213541668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45964.533213541668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45964.533213541668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45964.533213541668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45964.533213541668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45964.533213541668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45964.533213541668</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45964.533213541668</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0F8F606E-3B66-4356-87E8-AB4AF78D030A}"/>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139.53337557870691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5.7911302083375631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0.16219502314925194</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45964.533213541668</v>
      </c>
      <c r="H6" s="114">
        <v>45964.424907407411</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39112</v>
      </c>
      <c r="B7" s="18" t="str">
        <f>IFERROR(VLOOKUP(D7,DB!A:K,11,0),"")</f>
        <v>R2</v>
      </c>
      <c r="C7" s="18">
        <v>2</v>
      </c>
      <c r="D7" s="18" t="s">
        <v>38840</v>
      </c>
      <c r="E7" s="113" t="s">
        <v>39021</v>
      </c>
      <c r="F7" s="114">
        <v>45964.475532407407</v>
      </c>
      <c r="G7" s="115">
        <f ca="1">IFERROR(NOW()-F7,"-")</f>
        <v>5.7681134261656553E-2</v>
      </c>
      <c r="H7" s="114" t="s">
        <v>39113</v>
      </c>
      <c r="I7" s="18" t="str">
        <f>IFERROR(VLOOKUP(D7,DB!A:F,6,0),"")</f>
        <v>Power cube</v>
      </c>
      <c r="J7" s="18" t="str">
        <f>IFERROR(VLOOKUP(D7,DB!A:G,7,0),"")</f>
        <v>In progress+No BB Design</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45964.533213541668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45964.533213541668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45964.533213541668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45964.533213541668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45964.533213541668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45964.533213541668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45964.533213541668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45964.533213541668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45964.533213541668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45964.533213541668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45964.533213541668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45964.533213541668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45964.533213541668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45964.533213541668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45964.533213541668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45964.533213541668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45964.533213541668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45964.533213541668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45964.533213541668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45964.533213541668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45964.533213541668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45964.533213541668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45964.533213541668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45964.533213541668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45964.533213541668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45964.533213541668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45964.533213541668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45964.533213541668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45964.533213541668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45964.533213541668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45964.533213541668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45964.533213541668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45964.533213541668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45964.533213541668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45964.533213541668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45964.533213541668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45964.533213541668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45964.533213541668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45964.533213541668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45964.533213541668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45964.533213541668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45964.533213541668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45964.533213541668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45964.533213541668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45964.533213541668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45964.533213541668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45964.533213541668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45964.533213541668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45964.533213541668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45964.533213541668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45964.533213541668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45964.533213541668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45964.533213541668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45964.533213541668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45964.533213541668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45964.533213541668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45964.533213541668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45964.533213541668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45964.533213541668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45964.533213541668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45964.533213541668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45964.533213541668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45964.533213541668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45964.533213541668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45964.533213541668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45964.533213541668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45964.533213541668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45964.533213541668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45964.533213541668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45964.533213541668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45964.533213541668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45964.533213541668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45964.533213541668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45964.533213541668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45964.533213541668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45964.533213541668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45964.533213541668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45964.533213541668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45964.533213541668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45964.533213541668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45964.533213541668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45964.533213541668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45964.533213541668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45964.533213541668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45964.533213541668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45964.533213541668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45964.533213541668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45964.533213541668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45964.533213541668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45964.533213541668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45964.533213541668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45964.533213541668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45964.533213541668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45964.533213541668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45964.533213541668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45964.533213541668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45964.533213541668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45964.533213541668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45964.533213541668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45964.533213541668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45964.533213541668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45964.533213541668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45964.533213541668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45964.533213541668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45964.533213541668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45964.533213541668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45964.533213541668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45964.533213541668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45964.533213541668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45964.533213541668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45964.533213541668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45964.533213541668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45964.533213541668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45964.533213541668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45964.533213541668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45964.533213541668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45964.533213541668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45964.533213541668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45964.533213541668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45964.533213541668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45964.533213541668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45964.533213541668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45964.533213541668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45964.533213541668</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19379</v>
      </c>
      <c r="E2" s="18" t="s">
        <v>39116</v>
      </c>
      <c r="F2" s="20">
        <v>45964.388067129628</v>
      </c>
      <c r="G2" s="21">
        <f t="shared" ref="G2:G35" ca="1" si="0">IFERROR(NOW()-F2,"-")</f>
        <v>0.14514641204004874</v>
      </c>
      <c r="H2" s="22">
        <v>45964.464317129627</v>
      </c>
      <c r="I2" s="19" t="str">
        <f>IFERROR(VLOOKUP(D2,DB!A:F,6,0),"")</f>
        <v>SCECO</v>
      </c>
      <c r="J2" s="18" t="str">
        <f>IFERROR(VLOOKUP(D2,DB!A:G,7,0),"")</f>
        <v>Dead</v>
      </c>
      <c r="K2" s="46" t="s">
        <v>39117</v>
      </c>
      <c r="L2" s="23" t="str">
        <f>IFERROR(VLOOKUP(D2,DB!A:I,9,0),"")</f>
        <v>Latis</v>
      </c>
    </row>
    <row r="3" spans="1:13" ht="15" customHeight="1">
      <c r="A3" s="19" t="s">
        <v>39118</v>
      </c>
      <c r="B3" s="62" t="str">
        <f>IFERROR(VLOOKUP(D3,DB!A:K,11,0),"")</f>
        <v>R3</v>
      </c>
      <c r="C3" s="18">
        <v>3</v>
      </c>
      <c r="D3" s="62" t="s">
        <v>16714</v>
      </c>
      <c r="E3" s="18"/>
      <c r="F3" s="20"/>
      <c r="G3" s="21">
        <f t="shared" ca="1" si="0"/>
        <v>45964.533213541668</v>
      </c>
      <c r="H3" s="22">
        <v>45964.465532407405</v>
      </c>
      <c r="I3" s="19" t="str">
        <f>IFERROR(VLOOKUP(D3,DB!A:F,6,0),"")</f>
        <v>SCECO</v>
      </c>
      <c r="J3" s="18" t="str">
        <f>IFERROR(VLOOKUP(D3,DB!A:G,7,0),"")</f>
        <v>Dead</v>
      </c>
      <c r="K3" s="46" t="s">
        <v>39119</v>
      </c>
      <c r="L3" s="23" t="str">
        <f>IFERROR(VLOOKUP(D3,DB!A:I,9,0),"")</f>
        <v>Latis</v>
      </c>
    </row>
    <row r="4" spans="1:13" ht="15" customHeight="1">
      <c r="A4" s="19"/>
      <c r="B4" s="62" t="str">
        <f>IFERROR(VLOOKUP(D4,DB!A:K,11,0),"")</f>
        <v/>
      </c>
      <c r="C4" s="18"/>
      <c r="D4" s="18"/>
      <c r="E4" s="18"/>
      <c r="F4" s="20"/>
      <c r="G4" s="21">
        <f t="shared" ca="1" si="0"/>
        <v>45964.533213541668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45964.533213541668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45964.533213541668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45964.533213541668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45964.533213541668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45964.533213541668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45964.533213541668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45964.533213541668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45964.533213541668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45964.533213541668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45964.533213541668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45964.533213541668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45964.533213541668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45964.533213541668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45964.533213541668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45964.533213541668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45964.533213541668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45964.533213541668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45964.533213541668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45964.533213541668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45964.533213541668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45964.533213541668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45964.533213541668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45964.533213541668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45964.533213541668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45964.533213541668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45964.533213541668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45964.533213541668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45964.533213541668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45964.533213541668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45964.533213541668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45964.533213541668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ref="G36:G99" ca="1" si="1">IFERROR(NOW()-F36,"-")</f>
        <v>45964.533213541668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45964.533213541668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45964.533213541668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45964.533213541668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45964.533213541668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45964.533213541668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45964.533213541668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45964.533213541668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45964.533213541668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45964.533213541668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45964.533213541668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45964.533213541668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45964.533213541668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45964.533213541668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45964.533213541668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45964.533213541668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45964.533213541668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45964.533213541668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45964.533213541668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45964.533213541668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45964.533213541668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45964.533213541668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45964.533213541668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45964.533213541668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45964.533213541668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45964.533213541668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45964.533213541668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45964.533213541668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45964.533213541668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45964.533213541668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45964.533213541668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45964.533213541668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45964.533213541668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45964.533213541668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45964.533213541668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45964.533213541668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45964.533213541668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45964.533213541668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45964.533213541668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45964.533213541668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45964.533213541668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45964.533213541668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45964.533213541668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45964.533213541668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45964.533213541668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45964.533213541668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45964.533213541668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45964.533213541668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45964.533213541668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45964.533213541668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45964.533213541668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45964.533213541668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45964.533213541668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45964.533213541668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45964.533213541668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45964.533213541668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45964.533213541668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45964.533213541668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45964.533213541668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45964.533213541668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45964.533213541668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45964.533213541668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45964.533213541668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45964.533213541668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ref="G100:G163" ca="1" si="2">IFERROR(NOW()-F100,"-")</f>
        <v>45964.533213541668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45964.533213541668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45964.533213541668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45964.533213541668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45964.533213541668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45964.533213541668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45964.533213541668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45964.533213541668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45964.533213541668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45964.533213541668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45964.533213541668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45964.533213541668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45964.533213541668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45964.533213541668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45964.533213541668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45964.533213541668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45964.533213541668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45964.533213541668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45964.533213541668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45964.533213541668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45964.533213541668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45964.533213541668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45964.533213541668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45964.533213541668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45964.533213541668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45964.533213541668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45964.533213541668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45964.533213541668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45964.533213541668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45964.533213541668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45964.533213541668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45964.533213541668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45964.533213541668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45964.533213541668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45964.533213541668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45964.533213541668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45964.533213541668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45964.533213541668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45964.533213541668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45964.533213541668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45964.533213541668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45964.533213541668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45964.533213541668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45964.533213541668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45964.533213541668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45964.533213541668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45964.533213541668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45964.533213541668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45964.533213541668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45964.533213541668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45964.533213541668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45964.533213541668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45964.533213541668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45964.533213541668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45964.533213541668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45964.533213541668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45964.533213541668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45964.533213541668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45964.533213541668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45964.533213541668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45964.533213541668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45964.533213541668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45964.533213541668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45964.533213541668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ref="G164:G227" ca="1" si="3">IFERROR(NOW()-F164,"-")</f>
        <v>45964.533213541668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45964.533213541668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45964.533213541668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45964.533213541668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45964.533213541668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45964.533213541668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45964.533213541668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45964.533213541668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45964.533213541668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45964.533213541668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45964.533213541668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45964.533213541668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45964.533213541668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45964.533213541668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45964.533213541668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45964.533213541668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45964.533213541668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45964.533213541668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45964.533213541668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45964.533213541668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45964.533213541668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45964.533213541668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45964.533213541668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45964.533213541668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45964.533213541668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45964.533213541668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45964.533213541668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45964.533213541668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45964.533213541668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45964.533213541668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45964.533213541668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45964.533213541668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45964.533213541668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45964.533213541668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45964.533213541668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45964.533213541668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45964.533213541668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45964.533213541668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45964.533213541668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45964.533213541668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45964.533213541668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45964.533213541668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45964.533213541668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45964.533213541668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45964.533213541668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45964.533213541668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45964.533213541668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45964.533213541668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45964.533213541668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45964.533213541668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45964.533213541668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45964.533213541668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45964.533213541668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45964.533213541668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45964.533213541668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45964.533213541668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45964.533213541668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45964.533213541668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45964.533213541668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45964.533213541668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45964.533213541668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45964.533213541668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45964.533213541668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45964.533213541668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ref="G228:G291" ca="1" si="4">IFERROR(NOW()-F228,"-")</f>
        <v>45964.533213541668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45964.533213541668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45964.533213541668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45964.533213541668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45964.533213541668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45964.533213541668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45964.533213541668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45964.533213541668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45964.533213541668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45964.533213541668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45964.533213541668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45964.533213541668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45964.533213541668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45964.533213541668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45964.533213541668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45964.533213541668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45964.533213541668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45964.533213541668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45964.533213541668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45964.533213541668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45964.533213541668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45964.533213541668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45964.533213541668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45964.533213541668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45964.533213541668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45964.533213541668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45964.533213541668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45964.533213541668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45964.533213541668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45964.533213541668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45964.533213541668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45964.533213541668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45964.533213541668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45964.533213541668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45964.533213541668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45964.533213541668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45964.533213541668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45964.533213541668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45964.533213541668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45964.533213541668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45964.533213541668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45964.533213541668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45964.533213541668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45964.533213541668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45964.533213541668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45964.533213541668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45964.533213541668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45964.533213541668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45964.533213541668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45964.533213541668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45964.533213541668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45964.533213541668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45964.533213541668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45964.533213541668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45964.533213541668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45964.533213541668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45964.533213541668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45964.533213541668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45964.533213541668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45964.533213541668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45964.533213541668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45964.533213541668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45964.533213541668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45964.533213541668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ref="G292:G355" ca="1" si="5">IFERROR(NOW()-F292,"-")</f>
        <v>45964.533213541668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45964.533213541668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45964.533213541668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45964.533213541668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45964.533213541668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45964.533213541668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45964.533213541668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45964.533213541668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45964.533213541668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45964.533213541668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45964.533213541668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45964.533213541668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45964.533213541668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45964.533213541668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45964.533213541668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45964.533213541668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45964.533213541668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45964.533213541668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45964.533213541668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45964.533213541668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45964.533213541668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45964.533213541668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45964.533213541668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45964.533213541668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45964.533213541668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45964.533213541668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45964.533213541668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45964.533213541668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45964.533213541668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45964.533213541668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45964.533213541668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45964.533213541668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45964.533213541668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45964.533213541668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45964.533213541668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45964.533213541668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45964.533213541668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45964.533213541668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45964.533213541668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45964.533213541668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45964.533213541668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45964.533213541668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45964.533213541668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45964.533213541668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45964.533213541668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45964.533213541668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45964.533213541668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45964.533213541668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45964.533213541668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45964.533213541668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45964.533213541668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45964.533213541668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45964.533213541668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45964.533213541668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45964.533213541668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45964.533213541668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45964.533213541668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45964.533213541668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45964.533213541668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45964.533213541668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45964.533213541668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45964.533213541668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45964.533213541668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45964.533213541668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ref="G356:G419" ca="1" si="6">IFERROR(NOW()-F356,"-")</f>
        <v>45964.533213541668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45964.533213541668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45964.533213541668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45964.533213541668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45964.533213541668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45964.533213541668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45964.533213541668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45964.533213541668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45964.533213541668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45964.533213541668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45964.533213541668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45964.533213541668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45964.533213541668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45964.533213541668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45964.533213541668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45964.533213541668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45964.533213541668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45964.533213541668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45964.533213541668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45964.533213541668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45964.533213541668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45964.533213541668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45964.533213541668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45964.533213541668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45964.533213541668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45964.533213541668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45964.533213541668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45964.533213541668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45964.533213541668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45964.533213541668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45964.533213541668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45964.533213541668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45964.533213541668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45964.533213541668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45964.533213541668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45964.533213541668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45964.533213541668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45964.533213541668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45964.533213541668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45964.533213541668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45964.533213541668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45964.533213541668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45964.533213541668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45964.533213541668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45964.533213541668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45964.533213541668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45964.533213541668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45964.533213541668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45964.533213541668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45964.533213541668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45964.533213541668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45964.533213541668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45964.533213541668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45964.533213541668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45964.533213541668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45964.533213541668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45964.533213541668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45964.533213541668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45964.533213541668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45964.533213541668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45964.533213541668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45964.533213541668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45964.533213541668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45964.533213541668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ref="G420:G483" ca="1" si="7">IFERROR(NOW()-F420,"-")</f>
        <v>45964.533213541668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45964.533213541668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45964.533213541668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45964.533213541668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45964.533213541668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45964.533213541668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45964.533213541668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45964.533213541668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45964.533213541668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45964.533213541668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45964.533213541668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45964.533213541668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45964.533213541668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45964.533213541668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45964.533213541668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45964.533213541668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45964.533213541668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45964.533213541668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45964.533213541668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45964.533213541668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45964.533213541668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45964.533213541668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45964.533213541668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45964.533213541668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45964.533213541668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45964.533213541668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45964.533213541668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45964.533213541668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45964.533213541668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45964.533213541668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45964.533213541668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45964.533213541668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45964.533213541668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45964.533213541668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45964.533213541668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45964.533213541668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45964.533213541668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45964.533213541668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45964.533213541668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45964.533213541668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45964.533213541668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45964.533213541668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45964.533213541668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45964.533213541668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45964.533213541668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45964.533213541668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45964.533213541668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45964.533213541668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45964.533213541668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45964.533213541668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45964.533213541668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45964.533213541668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45964.533213541668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45964.533213541668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45964.533213541668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45964.533213541668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45964.533213541668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45964.533213541668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45964.533213541668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45964.533213541668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45964.533213541668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45964.533213541668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45964.533213541668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45964.533213541668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ref="G484:G547" ca="1" si="8">IFERROR(NOW()-F484,"-")</f>
        <v>45964.533213541668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45964.533213541668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45964.533213541668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45964.533213541668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45964.533213541668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45964.533213541668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45964.533213541668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45964.533213541668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45964.533213541668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45964.533213541668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45964.533213541668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45964.533213541668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45964.533213541668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45964.533213541668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45964.533213541668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45964.533213541668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45964.533213541668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45964.533213541668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45964.533213541668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45964.533213541668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45964.533213541668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45964.533213541668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45964.533213541668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45964.533213541668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45964.533213541668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45964.533213541668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45964.533213541668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45964.533213541668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45964.533213541668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45964.533213541668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45964.533213541668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45964.533213541668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45964.533213541668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45964.533213541668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45964.533213541668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45964.533213541668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45964.533213541668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45964.533213541668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45964.533213541668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45964.533213541668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45964.533213541668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45964.533213541668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45964.533213541668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45964.533213541668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45964.533213541668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45964.533213541668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45964.533213541668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45964.533213541668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45964.533213541668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45964.533213541668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45964.533213541668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45964.533213541668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45964.533213541668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45964.533213541668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45964.533213541668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45964.533213541668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45964.533213541668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45964.533213541668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45964.533213541668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45964.533213541668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45964.533213541668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45964.533213541668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45964.533213541668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45964.533213541668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ref="G548:G611" ca="1" si="9">IFERROR(NOW()-F548,"-")</f>
        <v>45964.533213541668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45964.533213541668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45964.533213541668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45964.533213541668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45964.533213541668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45964.533213541668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45964.533213541668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45964.533213541668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45964.533213541668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45964.533213541668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45964.533213541668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45964.533213541668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45964.533213541668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45964.533213541668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45964.533213541668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45964.533213541668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45964.533213541668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45964.533213541668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45964.533213541668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45964.533213541668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45964.533213541668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45964.533213541668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45964.533213541668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45964.533213541668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45964.533213541668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45964.533213541668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45964.533213541668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45964.533213541668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45964.533213541668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45964.533213541668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45964.533213541668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45964.533213541668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45964.533213541668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45964.533213541668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45964.533213541668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45964.533213541668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45964.533213541668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45964.533213541668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45964.533213541668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45964.533213541668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45964.533213541668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45964.533213541668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45964.533213541668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45964.533213541668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45964.533213541668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45964.533213541668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45964.533213541668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45964.533213541668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45964.533213541668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45964.533213541668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45964.533213541668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45964.533213541668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45964.533213541668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45964.533213541668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45964.533213541668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45964.533213541668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45964.533213541668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45964.533213541668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45964.533213541668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45964.533213541668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45964.533213541668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45964.533213541668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45964.533213541668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45964.533213541668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ref="G612:G675" ca="1" si="10">IFERROR(NOW()-F612,"-")</f>
        <v>45964.533213541668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45964.533213541668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45964.533213541668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45964.533213541668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45964.533213541668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45964.533213541668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45964.533213541668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45964.533213541668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45964.533213541668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45964.533213541668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45964.533213541668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45964.533213541668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45964.533213541668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45964.533213541668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45964.533213541668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45964.533213541668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45964.533213541668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45964.533213541668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45964.533213541668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45964.533213541668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45964.533213541668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45964.533213541668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45964.533213541668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45964.533213541668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45964.533213541668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45964.533213541668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45964.533213541668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45964.533213541668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45964.533213541668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45964.533213541668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45964.533213541668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45964.533213541668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45964.533213541668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45964.533213541668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45964.533213541668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45964.533213541668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45964.533213541668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45964.533213541668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45964.533213541668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45964.533213541668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45964.533213541668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45964.533213541668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45964.533213541668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45964.533213541668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45964.533213541668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45964.533213541668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45964.533213541668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45964.533213541668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45964.533213541668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45964.533213541668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45964.533213541668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45964.533213541668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45964.533213541668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45964.533213541668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45964.533213541668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45964.533213541668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45964.533213541668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45964.533213541668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45964.533213541668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45964.533213541668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45964.533213541668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45964.533213541668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45964.533213541668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45964.533213541668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ref="G676:G739" ca="1" si="11">IFERROR(NOW()-F676,"-")</f>
        <v>45964.533213541668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45964.533213541668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45964.533213541668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45964.533213541668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45964.533213541668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45964.533213541668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45964.533213541668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45964.533213541668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45964.533213541668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45964.533213541668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45964.533213541668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45964.533213541668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45964.533213541668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45964.533213541668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45964.533213541668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45964.533213541668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45964.533213541668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45964.533213541668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45964.533213541668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45964.533213541668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45964.533213541668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45964.533213541668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45964.533213541668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45964.533213541668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45964.533213541668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45964.533213541668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45964.533213541668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45964.533213541668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45964.533213541668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45964.533213541668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45964.533213541668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45964.533213541668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45964.533213541668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45964.533213541668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45964.533213541668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45964.533213541668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45964.533213541668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45964.533213541668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45964.533213541668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45964.533213541668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45964.533213541668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45964.533213541668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45964.533213541668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45964.533213541668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45964.533213541668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45964.533213541668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45964.533213541668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45964.533213541668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45964.533213541668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45964.533213541668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45964.533213541668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45964.533213541668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45964.533213541668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45964.533213541668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45964.533213541668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45964.533213541668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45964.533213541668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45964.533213541668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45964.533213541668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45964.533213541668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45964.533213541668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45964.533213541668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45964.533213541668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45964.533213541668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ref="G740:G803" ca="1" si="12">IFERROR(NOW()-F740,"-")</f>
        <v>45964.533213541668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45964.533213541668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45964.533213541668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45964.533213541668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45964.533213541668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45964.533213541668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45964.533213541668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45964.533213541668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45964.533213541668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45964.533213541668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45964.533213541668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45964.533213541668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45964.533213541668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45964.533213541668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45964.533213541668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45964.533213541668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45964.533213541668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45964.533213541668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45964.533213541668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45964.533213541668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45964.533213541668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45964.533213541668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45964.533213541668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45964.533213541668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45964.533213541668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45964.533213541668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45964.533213541668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45964.533213541668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45964.533213541668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45964.533213541668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45964.533213541668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45964.533213541668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45964.533213541668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45964.533213541668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45964.533213541668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45964.533213541668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45964.533213541668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45964.533213541668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45964.533213541668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45964.533213541668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45964.533213541668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45964.533213541668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45964.533213541668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45964.533213541668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45964.533213541668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45964.533213541668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45964.533213541668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45964.533213541668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45964.533213541668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45964.533213541668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45964.533213541668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45964.533213541668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45964.533213541668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45964.533213541668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45964.533213541668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45964.533213541668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45964.533213541668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45964.533213541668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45964.533213541668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45964.533213541668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45964.533213541668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45964.533213541668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45964.533213541668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45964.533213541668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ref="G804:G867" ca="1" si="13">IFERROR(NOW()-F804,"-")</f>
        <v>45964.533213541668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45964.533213541668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45964.533213541668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45964.533213541668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45964.533213541668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45964.533213541668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45964.533213541668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45964.533213541668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45964.533213541668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45964.533213541668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45964.533213541668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45964.533213541668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45964.533213541668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45964.533213541668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45964.533213541668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45964.533213541668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45964.533213541668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45964.533213541668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45964.533213541668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45964.533213541668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45964.533213541668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45964.533213541668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45964.533213541668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45964.533213541668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45964.533213541668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45964.533213541668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45964.533213541668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45964.533213541668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45964.533213541668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45964.533213541668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45964.533213541668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45964.533213541668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45964.533213541668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45964.533213541668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45964.533213541668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45964.533213541668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45964.533213541668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45964.533213541668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45964.533213541668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45964.533213541668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45964.533213541668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45964.533213541668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45964.533213541668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45964.533213541668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45964.533213541668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45964.533213541668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45964.533213541668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45964.533213541668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45964.533213541668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45964.533213541668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45964.533213541668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45964.533213541668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45964.533213541668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45964.533213541668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45964.533213541668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45964.533213541668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45964.533213541668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45964.533213541668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45964.533213541668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45964.533213541668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45964.533213541668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45964.533213541668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45964.533213541668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45964.533213541668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ref="G868:G931" ca="1" si="14">IFERROR(NOW()-F868,"-")</f>
        <v>45964.533213541668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45964.533213541668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45964.533213541668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45964.533213541668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45964.533213541668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45964.533213541668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45964.533213541668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45964.533213541668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45964.533213541668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45964.533213541668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45964.533213541668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45964.533213541668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45964.533213541668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45964.533213541668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45964.533213541668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45964.533213541668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45964.533213541668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45964.533213541668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45964.533213541668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45964.533213541668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45964.533213541668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45964.533213541668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45964.533213541668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45964.533213541668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45964.533213541668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45964.533213541668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45964.533213541668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45964.533213541668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45964.533213541668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45964.533213541668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45964.533213541668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45964.533213541668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45964.533213541668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45964.533213541668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45964.533213541668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45964.533213541668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45964.533213541668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45964.533213541668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45964.533213541668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45964.533213541668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45964.533213541668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45964.533213541668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45964.533213541668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45964.533213541668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45964.533213541668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45964.533213541668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45964.533213541668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45964.533213541668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45964.533213541668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45964.533213541668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45964.533213541668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45964.533213541668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45964.533213541668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45964.533213541668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45964.533213541668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45964.533213541668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45964.533213541668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45964.533213541668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45964.533213541668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45964.533213541668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45964.533213541668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45964.533213541668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45964.533213541668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45964.533213541668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ref="G932:G995" ca="1" si="15">IFERROR(NOW()-F932,"-")</f>
        <v>45964.533213541668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45964.533213541668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45964.533213541668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45964.533213541668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45964.533213541668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45964.533213541668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45964.533213541668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45964.533213541668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45964.533213541668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45964.533213541668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45964.533213541668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45964.533213541668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45964.533213541668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45964.533213541668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45964.533213541668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45964.533213541668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45964.533213541668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45964.533213541668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45964.533213541668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45964.533213541668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45964.533213541668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45964.533213541668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45964.533213541668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45964.533213541668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45964.533213541668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45964.533213541668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45964.533213541668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45964.533213541668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45964.533213541668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45964.533213541668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45964.533213541668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45964.533213541668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45964.533213541668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45964.533213541668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45964.533213541668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45964.533213541668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45964.533213541668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45964.533213541668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45964.533213541668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45964.533213541668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45964.533213541668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45964.533213541668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45964.533213541668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45964.533213541668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45964.533213541668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45964.533213541668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45964.533213541668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45964.533213541668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45964.533213541668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45964.533213541668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45964.533213541668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45964.533213541668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45964.533213541668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45964.533213541668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45964.533213541668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45964.533213541668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45964.533213541668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45964.533213541668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45964.533213541668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45964.533213541668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45964.533213541668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45964.533213541668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45964.533213541668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45964.533213541668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ref="G996:G1059" ca="1" si="16">IFERROR(NOW()-F996,"-")</f>
        <v>45964.533213541668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45964.533213541668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45964.533213541668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45964.533213541668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45964.533213541668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45964.533213541668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45964.533213541668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45964.533213541668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45964.533213541668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45964.533213541668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45964.533213541668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45964.533213541668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45964.533213541668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45964.533213541668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45964.533213541668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45964.533213541668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45964.533213541668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45964.533213541668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45964.533213541668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45964.533213541668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45964.533213541668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45964.533213541668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45964.533213541668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45964.533213541668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45964.533213541668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45964.533213541668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45964.533213541668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45964.533213541668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45964.533213541668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45964.533213541668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45964.533213541668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45964.533213541668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45964.533213541668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45964.533213541668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45964.533213541668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45964.533213541668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45964.533213541668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45964.533213541668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45964.533213541668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45964.533213541668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45964.533213541668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45964.533213541668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45964.533213541668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45964.533213541668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45964.533213541668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45964.533213541668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45964.533213541668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45964.533213541668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45964.533213541668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45964.533213541668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45964.533213541668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45964.533213541668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45964.533213541668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45964.533213541668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45964.533213541668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45964.533213541668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45964.533213541668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45964.533213541668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45964.533213541668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45964.533213541668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45964.533213541668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45964.533213541668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45964.533213541668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45964.533213541668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ref="G1060:G1074" ca="1" si="17">IFERROR(NOW()-F1060,"-")</f>
        <v>45964.533213541668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45964.533213541668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45964.533213541668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45964.533213541668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45964.533213541668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45964.533213541668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45964.533213541668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45964.533213541668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45964.533213541668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45964.533213541668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45964.533213541668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45964.533213541668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45964.533213541668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45964.533213541668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45964.533213541668</v>
      </c>
      <c r="H1074" s="22"/>
      <c r="I1074" s="19" t="str">
        <f>IFERROR(VLOOKUP(D1074,DB!A:F,6,0),"")</f>
        <v/>
      </c>
      <c r="J1074" s="18" t="str">
        <f>IFERROR(VLOOKUP(D1074,DB!A:G,7,0),"")</f>
        <v/>
      </c>
      <c r="K1074" s="46"/>
      <c r="L1074" s="23" t="str">
        <f>IFERROR(VLOOKUP(D1074,DB!A:I,9,0),"")</f>
        <v/>
      </c>
    </row>
  </sheetData>
  <dataValidations count="2">
    <dataValidation allowBlank="1" showInputMessage="1" showErrorMessage="1" sqref="E1" xr:uid="{5914219A-CB83-432D-936A-CC0CB6F3982A}"/>
    <dataValidation type="list" allowBlank="1" showInputMessage="1" showErrorMessage="1" sqref="E2:E10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261.05249594907218</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1</v>
      </c>
      <c r="D3" s="120" t="s">
        <v>34987</v>
      </c>
      <c r="E3" s="97" t="s">
        <v>39021</v>
      </c>
      <c r="F3" s="122">
        <v>45964.501388888886</v>
      </c>
      <c r="G3" s="123">
        <f ca="1">IFERROR(NOW()-F3,"")</f>
        <v>3.1824652782233898E-2</v>
      </c>
      <c r="H3" s="122">
        <v>45964.485972222225</v>
      </c>
      <c r="I3" s="118" t="str">
        <f>IFERROR(VLOOKUP(D3,DB!A:F,6,0),"")</f>
        <v>SCECO</v>
      </c>
      <c r="J3" s="118" t="str">
        <f>IFERROR(VLOOKUP(D3,DB!A:G,7,0),"")</f>
        <v>Vandalized</v>
      </c>
      <c r="K3" s="124" t="s">
        <v>39123</v>
      </c>
      <c r="L3" s="120" t="str">
        <f>IFERROR(VLOOKUP(D3,DB!A:I,9,0),"")</f>
        <v>Latis</v>
      </c>
    </row>
    <row r="4" spans="1:16" ht="15" customHeight="1">
      <c r="A4" s="118"/>
      <c r="B4" s="118" t="str">
        <f>IFERROR(VLOOKUP(D4,DB!A:K,11,0),"")</f>
        <v/>
      </c>
      <c r="C4" s="119"/>
      <c r="D4" s="120"/>
      <c r="E4" s="97"/>
      <c r="F4" s="122"/>
      <c r="G4" s="123">
        <f ca="1">IFERROR(NOW()-F4,"")</f>
        <v>45964.533213541668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45964.533213541668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45964.533213541668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45964.533213541668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45964.533213541668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45964.533213541668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45964.533213541668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45964.533213541668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45964.533213541668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45964.533213541668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45964.533213541668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45964.533213541668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45964.533213541668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45964.533213541668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45964.533213541668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45964.533213541668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45964.533213541668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45964.533213541668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45964.533213541668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45964.533213541668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45964.533213541668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45964.533213541668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45964.533213541668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45964.533213541668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45964.533213541668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45964.533213541668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45964.533213541668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45964.533213541668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45964.533213541668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45964.533213541668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45964.533213541668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45964.533213541668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45964.533213541668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45964.533213541668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45964.533213541668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45964.533213541668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45964.533213541668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45964.533213541668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45964.533213541668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45964.533213541668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45964.533213541668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45964.533213541668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45964.533213541668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45964.533213541668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45964.533213541668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45964.533213541668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45964.533213541668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45964.533213541668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45964.533213541668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45964.533213541668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45964.533213541668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45964.533213541668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45964.533213541668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45964.533213541668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45964.533213541668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45964.533213541668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45964.533213541668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45964.533213541668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45964.533213541668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45964.533213541668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45964.533213541668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45964.533213541668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45964.533213541668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45964.533213541668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45964.533213541668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45964.533213541668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45964.533213541668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45964.533213541668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45964.533213541668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45964.533213541668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45964.533213541668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45964.533213541668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45964.533213541668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45964.533213541668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45964.533213541668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45964.533213541668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45964.533213541668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45964.533213541668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45964.533213541668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45964.533213541668</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45964.533213541668</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72.701153356480063</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39102</v>
      </c>
      <c r="F3" s="38">
        <v>45926.188877314817</v>
      </c>
      <c r="G3" s="143">
        <f t="shared" ref="G3" ca="1" si="0">IFERROR(NOW()-F3,"")</f>
        <v>38.344336226851738</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39102</v>
      </c>
      <c r="F4" s="152">
        <v>45948.661111111112</v>
      </c>
      <c r="G4" s="153">
        <f ca="1">IFERROR(NOW()-F4,"")</f>
        <v>15.872102430555969</v>
      </c>
      <c r="H4" s="152">
        <v>45948.661111111112</v>
      </c>
      <c r="I4" s="151" t="str">
        <f>IFERROR(VLOOKUP(D4,DB!A:F,6,0),"")</f>
        <v>SCECO</v>
      </c>
      <c r="J4" s="151" t="str">
        <f>IFERROR(VLOOKUP(D4,DB!A:G,7,0),"")</f>
        <v>Dead</v>
      </c>
      <c r="K4" s="151" t="s">
        <v>39129</v>
      </c>
      <c r="L4" s="151" t="str">
        <f>IFERROR(VLOOKUP(D4,DB!A:I,9,0),"")</f>
        <v>Latis</v>
      </c>
    </row>
    <row r="5" spans="1:13" ht="15">
      <c r="A5" s="151" t="s">
        <v>39130</v>
      </c>
      <c r="B5" s="151" t="str">
        <f>IFERROR(VLOOKUP(D5,DB!A:K,11,0),"")</f>
        <v>R5</v>
      </c>
      <c r="C5" s="151">
        <v>5</v>
      </c>
      <c r="D5" s="151" t="s">
        <v>32786</v>
      </c>
      <c r="E5" s="151" t="s">
        <v>39102</v>
      </c>
      <c r="F5" s="152">
        <v>45964.497256944444</v>
      </c>
      <c r="G5" s="153">
        <f ca="1">IFERROR(NOW()-F5,"")</f>
        <v>3.5956597224867437E-2</v>
      </c>
      <c r="H5" s="152">
        <v>45964.486145833333</v>
      </c>
      <c r="I5" s="151" t="str">
        <f>IFERROR(VLOOKUP(D5,DB!A:F,6,0),"")</f>
        <v>SCECO</v>
      </c>
      <c r="J5" s="151" t="str">
        <f>IFERROR(VLOOKUP(D5,DB!A:G,7,0),"")</f>
        <v>Dead</v>
      </c>
      <c r="K5" s="151" t="s">
        <v>39131</v>
      </c>
      <c r="L5" s="151" t="str">
        <f>IFERROR(VLOOKUP(D5,DB!A:I,9,0),"")</f>
        <v>Latis</v>
      </c>
    </row>
    <row r="6" spans="1:13" ht="15">
      <c r="A6" s="151"/>
      <c r="B6" s="151" t="str">
        <f>IFERROR(VLOOKUP(D6,DB!A:K,11,0),"")</f>
        <v/>
      </c>
      <c r="C6" s="151"/>
      <c r="D6" s="151"/>
      <c r="E6" s="151"/>
      <c r="F6" s="152"/>
      <c r="G6" s="153">
        <f ca="1">IFERROR(NOW()-F6,"")</f>
        <v>45964.533213541668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45964.533213541668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45964.533213541668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45964.533213541668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45964.533213541668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45964.533213541668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45964.533213541668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45964.533213541668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45964.533213541668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45964.533213541668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45964.533213541668</v>
      </c>
      <c r="H16" s="152"/>
      <c r="I16" s="151" t="str">
        <f>IFERROR(VLOOKUP(D16,DB!A:F,6,0),"")</f>
        <v/>
      </c>
      <c r="J16" s="151" t="str">
        <f>IFERROR(VLOOKUP(D16,DB!A:G,7,0),"")</f>
        <v/>
      </c>
      <c r="K16" s="151"/>
      <c r="L16" s="151" t="str">
        <f>IFERROR(VLOOKUP(D16,DB!A:I,9,0),"")</f>
        <v/>
      </c>
    </row>
    <row r="17" spans="1:12" ht="15">
      <c r="A17" s="151"/>
      <c r="B17" s="151" t="str">
        <f>IFERROR(VLOOKUP(D17,DB!A:K,11,0),"")</f>
        <v/>
      </c>
      <c r="C17" s="151"/>
      <c r="D17"/>
      <c r="E17" s="151"/>
      <c r="F17" s="152"/>
      <c r="G17" s="153">
        <f ca="1">IFERROR(NOW()-F17,"")</f>
        <v>45964.533213541668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45964.533213541668</v>
      </c>
      <c r="H18" s="152"/>
      <c r="I18" s="151" t="str">
        <f>IFERROR(VLOOKUP(D18,DB!A:F,6,0),"")</f>
        <v/>
      </c>
      <c r="J18" s="151" t="str">
        <f>IFERROR(VLOOKUP(D18,DB!A:G,7,0),"")</f>
        <v/>
      </c>
      <c r="K18" s="151"/>
      <c r="L18" s="151" t="str">
        <f>IFERROR(VLOOKUP(D18,DB!A:I,9,0),"")</f>
        <v/>
      </c>
    </row>
    <row r="19" spans="1:12" ht="15">
      <c r="A19" s="151"/>
      <c r="B19" s="151" t="str">
        <f>IFERROR(VLOOKUP(D19,DB!A:K,11,0),"")</f>
        <v/>
      </c>
      <c r="C19" s="151"/>
      <c r="D19"/>
      <c r="E19" s="151"/>
      <c r="F19" s="152"/>
      <c r="G19" s="153">
        <f ca="1">IFERROR(NOW()-F19,"")</f>
        <v>45964.533213541668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45964.533213541668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45964.533213541668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45964.533213541668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45964.533213541668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45964.533213541668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45964.533213541668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45964.533213541668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45964.533213541668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45964.533213541668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45964.533213541668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45964.533213541668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45964.533213541668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45964.533213541668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45964.533213541668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45964.533213541668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45964.533213541668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45964.533213541668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45964.533213541668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45964.533213541668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45964.533213541668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45964.533213541668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45964.533213541668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45964.533213541668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45964.533213541668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45964.533213541668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45964.533213541668</v>
      </c>
      <c r="H45" s="152"/>
      <c r="I45" s="151" t="str">
        <f>IFERROR(VLOOKUP(D45,DB!A:F,6,0),"")</f>
        <v/>
      </c>
      <c r="J45" s="151" t="str">
        <f>IFERROR(VLOOKUP(D45,DB!A:G,7,0),"")</f>
        <v/>
      </c>
      <c r="K45" s="151"/>
      <c r="L45" s="151" t="str">
        <f>IFERROR(VLOOKUP(D45,DB!A:I,9,0),"")</f>
        <v/>
      </c>
    </row>
    <row r="46" spans="1:12" ht="15">
      <c r="A46" s="157"/>
      <c r="B46" s="157" t="str">
        <f>IFERROR(VLOOKUP(D46,DB!A:K,11,0),"")</f>
        <v/>
      </c>
      <c r="C46" s="157"/>
      <c r="D46" s="157"/>
      <c r="E46" s="157"/>
      <c r="F46" s="158"/>
      <c r="G46" s="159">
        <f ca="1">IFERROR(NOW()-F46,"")</f>
        <v>45964.533213541668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45964.533213541668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45964.533213541668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45964.533213541668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45964.533213541668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45964.533213541668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45964.533213541668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45964.533213541668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45964.533213541668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45964.533213541668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45964.533213541668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45964.533213541668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45964.533213541668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45964.533213541668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45964.533213541668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45964.533213541668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45964.533213541668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45964.533213541668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45964.533213541668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45964.533213541668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45964.533213541668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45964.533213541668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45964.533213541668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45964.533213541668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45964.533213541668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45964.533213541668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45964.533213541668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45964.533213541668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45964.533213541668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45964.533213541668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45964.533213541668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45964.533213541668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45964.533213541668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45964.533213541668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45964.533213541668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45964.533213541668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45964.533213541668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45964.533213541668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45964.533213541668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45964.533213541668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45964.533213541668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45964.533213541668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45964.533213541668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45964.533213541668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45964.533213541668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45964.533213541668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45964.533213541668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45964.533213541668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45964.533213541668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45964.533213541668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45964.533213541668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45964.533213541668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45964.533213541668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45964.533213541668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45964.533213541668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45964.533213541668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45964.533213541668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45964.533213541668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45964.533213541668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45964.533213541668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45964.533213541668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45964.533213541668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45964.533213541668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45964.533213541668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45964.533213541668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45964.533213541668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45964.533213541668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45964.533213541668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45964.533213541668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45964.533213541668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45964.533213541668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45964.533213541668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45964.533213541668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45964.533213541668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45964.533213541668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45964.533213541668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45964.533213541668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45964.533213541668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45964.533213541668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45964.533213541668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45964.533213541668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45964.533213541668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45964.533213541668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45964.533213541668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45964.533213541668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45964.533213541668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45964.533213541668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45964.533213541668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45964.533213541668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45964.533213541668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45964.533213541668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45964.533213541668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45964.533213541668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45964.533213541668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45964.533213541668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45964.533213541668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45964.533213541668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45964.533213541668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45964.533213541668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45964.533213541668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45964.533213541668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45964.533213541668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45964.533213541668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45964.533213541668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45964.533213541668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45964.533213541668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45964.533213541668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45964.533213541668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45964.533213541668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45964.533213541668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45964.533213541668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45964.533213541668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45964.533213541668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45964.533213541668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45964.533213541668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45964.533213541668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45964.533213541668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45964.533213541668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45964.533213541668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45964.533213541668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45964.533213541668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45964.533213541668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45964.533213541668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45964.533213541668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45964.533213541668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45964.533213541668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45964.533213541668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45964.533213541668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45964.533213541668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45964.533213541668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45964.533213541668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45964.533213541668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45964.533213541668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45964.533213541668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45964.533213541668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45964.533213541668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45964.533213541668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45964.533213541668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45964.533213541668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45964.533213541668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45964.533213541668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45964.533213541668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45964.533213541668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45964.533213541668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45964.533213541668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45964.533213541668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45964.533213541668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45964.533213541668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45964.533213541668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45964.533213541668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45964.533213541668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45964.533213541668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45964.533213541668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45964.533213541668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45964.533213541668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45964.533213541668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45964.533213541668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45964.533213541668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45964.533213541668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45964.533213541668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45964.533213541668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45964.533213541668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45964.533213541668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45964.533213541668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45964.533213541668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45964.533213541668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45964.533213541668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45964.533213541668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45964.533213541668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45964.533213541668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45964.533213541668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45964.533213541668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45964.533213541668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45964.533213541668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45964.533213541668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45964.533213541668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45964.533213541668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45964.533213541668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45964.533213541668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45964.533213541668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45964.533213541668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45964.533213541668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45964.533213541668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45964.533213541668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45964.533213541668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45964.533213541668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45964.533213541668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45964.533213541668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45964.533213541668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45964.533213541668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45964.533213541668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45964.533213541668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45964.533213541668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45964.533213541668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45964.533213541668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45964.533213541668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45964.533213541668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45964.533213541668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45964.533213541668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45964.533213541668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45964.533213541668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45964.533213541668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45964.533213541668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45964.533213541668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45964.533213541668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45964.533213541668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45964.533213541668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45964.533213541668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45964.533213541668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45964.533213541668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45964.533213541668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45964.533213541668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45964.533213541668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45964.533213541668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45964.533213541668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45964.533213541668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45964.533213541668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45964.533213541668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45964.533213541668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45964.533213541668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45964.533213541668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45964.533213541668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45964.533213541668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45964.533213541668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45964.533213541668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45964.533213541668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45964.533213541668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45964.533213541668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45964.533213541668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45964.533213541668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45964.533213541668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45964.533213541668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45964.533213541668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45964.533213541668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45964.533213541668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45964.533213541668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45964.533213541668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45964.533213541668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45964.533213541668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45964.533213541668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45964.533213541668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45964.533213541668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45964.533213541668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45964.533213541668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45964.533213541668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45964.533213541668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45964.533213541668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45964.533213541668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45964.533213541668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45964.533213541668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45964.533213541668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45964.533213541668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45964.533213541668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45964.533213541668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45964.533213541668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45964.533213541668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45964.533213541668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45964.533213541668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45964.533213541668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45964.533213541668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45964.533213541668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45964.533213541668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45964.533213541668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45964.533213541668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45964.533213541668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45964.533213541668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45964.533213541668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45964.533213541668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45964.533213541668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45964.533213541668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45964.533213541668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45964.533213541668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45964.533213541668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45964.533213541668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45964.533213541668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45964.533213541668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45964.533213541668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45964.533213541668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45964.533213541668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45964.533213541668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45964.533213541668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45964.533213541668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45964.533213541668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45964.533213541668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45964.533213541668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45964.533213541668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45964.533213541668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45964.533213541668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45964.533213541668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45964.533213541668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45964.533213541668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45964.533213541668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45964.533213541668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45964.533213541668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45964.533213541668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45964.533213541668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45964.533213541668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45964.533213541668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45964.533213541668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45964.533213541668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45964.533213541668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45964.533213541668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45964.533213541668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45964.533213541668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45964.533213541668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45964.533213541668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45964.533213541668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45964.533213541668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45964.533213541668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45964.533213541668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45964.533213541668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45964.533213541668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45964.533213541668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45964.533213541668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45964.533213541668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45964.533213541668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45964.533213541668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45964.533213541668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45964.533213541668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45964.533213541668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45964.533213541668</v>
      </c>
      <c r="H366" s="158"/>
      <c r="I366" s="157" t="str">
        <f>IFERROR(VLOOKUP(D366,DB!A:F,6,0),"")</f>
        <v/>
      </c>
      <c r="J366" s="157" t="str">
        <f>IFERROR(VLOOKUP(D366,DB!A:G,7,0),"")</f>
        <v/>
      </c>
      <c r="K366" s="157"/>
      <c r="L366" s="157" t="str">
        <f>IFERROR(VLOOKUP(D366,DB!A:I,9,0),"")</f>
        <v/>
      </c>
    </row>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6" ht="15"/>
    <row r="477" ht="15"/>
    <row r="479" ht="15"/>
    <row r="480" ht="15"/>
    <row r="481" ht="15"/>
    <row r="482" ht="15"/>
    <row r="484" ht="15"/>
    <row r="485" ht="15"/>
    <row r="492" ht="15"/>
    <row r="493" ht="15"/>
    <row r="494" ht="15"/>
    <row r="495" ht="15"/>
    <row r="496" ht="15"/>
    <row r="497" ht="15"/>
    <row r="500" ht="15"/>
    <row r="501" ht="15"/>
    <row r="502" ht="15"/>
    <row r="503" ht="15"/>
    <row r="504" ht="15"/>
    <row r="505" ht="15"/>
    <row r="506" ht="15"/>
    <row r="507" ht="15"/>
    <row r="508" ht="15"/>
    <row r="509" ht="15"/>
    <row r="510" ht="15"/>
    <row r="511"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7" ht="15"/>
    <row r="568" ht="15"/>
    <row r="605" ht="15"/>
    <row r="606" ht="15"/>
    <row r="607" ht="15"/>
    <row r="608" ht="15"/>
    <row r="609" ht="15"/>
    <row r="610" ht="15"/>
    <row r="611" ht="15"/>
    <row r="612" ht="15"/>
    <row r="613" ht="15"/>
    <row r="614"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904" ht="15"/>
    <row r="905" ht="15"/>
    <row r="906" ht="15"/>
    <row r="907" ht="15"/>
    <row r="908" ht="15"/>
    <row r="909"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9" ht="15"/>
    <row r="980" ht="15"/>
    <row r="982" ht="15"/>
    <row r="983" ht="15"/>
    <row r="984" ht="15"/>
    <row r="985" ht="15"/>
    <row r="986" ht="15"/>
    <row r="987" ht="15"/>
    <row r="988" ht="15"/>
    <row r="990" ht="15"/>
    <row r="991" ht="15"/>
    <row r="992"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61" ht="15"/>
    <row r="1062" ht="15"/>
    <row r="1063" ht="15"/>
    <row r="1064" ht="15"/>
    <row r="1065"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10" ht="15"/>
    <row r="1111" ht="15"/>
    <row r="1112" ht="15"/>
    <row r="1113" ht="15"/>
    <row r="1114" ht="15"/>
    <row r="1115" ht="15"/>
    <row r="1116" ht="15"/>
    <row r="1117" ht="15"/>
    <row r="1118" ht="15"/>
    <row r="1119" ht="15"/>
    <row r="1127" ht="15"/>
    <row r="1128" ht="15"/>
    <row r="1131" ht="15"/>
    <row r="1132" ht="15"/>
    <row r="1133" ht="15"/>
    <row r="1134" ht="15"/>
    <row r="1135" ht="15"/>
    <row r="1136" ht="15"/>
    <row r="1137" ht="15"/>
    <row r="1138" ht="15"/>
    <row r="1141" ht="15"/>
    <row r="1142" ht="15"/>
    <row r="1143" ht="15"/>
    <row r="1144" ht="15"/>
    <row r="1145" ht="15"/>
    <row r="1146" ht="15"/>
    <row r="1147" ht="15"/>
    <row r="1148" ht="15"/>
    <row r="1149" ht="15"/>
    <row r="1150" ht="15"/>
    <row r="1151" ht="15"/>
    <row r="1152" ht="15"/>
    <row r="1154" ht="15"/>
    <row r="1155" ht="15"/>
    <row r="1156" ht="15"/>
    <row r="1159" ht="15"/>
    <row r="1161" ht="15"/>
    <row r="1163" ht="15"/>
    <row r="1166" ht="15"/>
    <row r="1167" ht="15"/>
    <row r="1168" ht="15"/>
    <row r="1170" ht="15"/>
    <row r="1172" ht="15"/>
    <row r="1173" ht="15"/>
    <row r="1174" ht="15"/>
    <row r="1175" ht="15"/>
    <row r="1176" ht="15"/>
    <row r="1178" ht="15"/>
    <row r="1179" ht="15"/>
    <row r="1180" ht="15"/>
    <row r="1181" ht="15"/>
    <row r="1183" ht="15"/>
    <row r="1185" ht="15"/>
    <row r="1186" ht="15"/>
    <row r="1188" ht="15"/>
    <row r="1189" ht="15"/>
    <row r="1190" ht="15"/>
    <row r="1191" ht="15"/>
    <row r="1193" ht="15"/>
    <row r="1195" ht="15"/>
    <row r="1196" ht="15"/>
    <row r="1197" ht="15"/>
    <row r="1198" ht="15"/>
    <row r="1200" ht="15"/>
    <row r="1201" ht="15"/>
    <row r="1202" ht="15"/>
    <row r="1203" ht="15"/>
    <row r="1204" ht="15"/>
    <row r="1205" ht="15"/>
    <row r="1206" ht="15"/>
    <row r="1209" ht="15"/>
    <row r="1211" ht="15"/>
    <row r="1212" ht="15"/>
    <row r="1213" ht="15"/>
    <row r="1214" ht="15"/>
    <row r="1215" ht="15"/>
    <row r="1216" ht="15"/>
    <row r="1217" ht="15"/>
    <row r="1218" ht="15"/>
    <row r="1221" ht="15"/>
    <row r="1222" ht="15"/>
    <row r="1224" ht="15"/>
    <row r="1226" ht="15"/>
    <row r="1227" ht="15"/>
    <row r="1228" ht="15"/>
    <row r="1229" ht="15"/>
    <row r="1230" ht="15"/>
    <row r="1234" ht="15"/>
    <row r="1235" ht="15"/>
    <row r="1237" ht="15"/>
    <row r="1238" ht="15"/>
    <row r="1241" ht="15"/>
    <row r="1242" ht="15"/>
    <row r="1246" ht="15"/>
    <row r="1253" ht="15"/>
    <row r="1255" ht="15"/>
    <row r="1256" ht="15"/>
    <row r="1257" ht="15"/>
    <row r="1264" ht="15"/>
    <row r="1265" ht="15"/>
    <row r="1268" ht="15"/>
  </sheetData>
  <dataValidations count="2">
    <dataValidation allowBlank="1" showInputMessage="1" showErrorMessage="1" sqref="E1" xr:uid="{920C6338-E771-4DAE-8C89-92A9093EA4DE}"/>
    <dataValidation type="list" allowBlank="1" showInputMessage="1" showErrorMessage="1" sqref="E2:E3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39132</v>
      </c>
      <c r="B2" s="169" t="str">
        <f>IFERROR(VLOOKUP(D2,DB!A:K,11,0),"")</f>
        <v>R6</v>
      </c>
      <c r="C2" s="170">
        <v>1</v>
      </c>
      <c r="D2" s="169" t="s">
        <v>30770</v>
      </c>
      <c r="E2" s="102" t="s">
        <v>39021</v>
      </c>
      <c r="F2" s="174">
        <v>45964.139004629629</v>
      </c>
      <c r="G2" s="115">
        <f t="shared" ref="G2:G15" ca="1" si="0">IFERROR(NOW()-F2,"-")</f>
        <v>0.39420891203917563</v>
      </c>
      <c r="H2" s="171">
        <v>45964.083634259259</v>
      </c>
      <c r="I2" s="169" t="str">
        <f>IFERROR(VLOOKUP(D2,DB!A:F,6,0),"")</f>
        <v>SCECO</v>
      </c>
      <c r="J2" s="169" t="str">
        <f>IFERROR(VLOOKUP(D2,DB!A:G,7,0),"")</f>
        <v>Vandalized</v>
      </c>
      <c r="K2" s="172" t="s">
        <v>39133</v>
      </c>
      <c r="L2" s="173" t="str">
        <f>IFERROR(VLOOKUP(D2,DB!A:I,9,0),"")</f>
        <v>Latis</v>
      </c>
    </row>
    <row r="3" spans="1:16383" ht="31.5" customHeight="1">
      <c r="A3" s="168"/>
      <c r="B3" s="169" t="str">
        <f>IFERROR(VLOOKUP(D3,DB!A:K,11,0),"")</f>
        <v/>
      </c>
      <c r="C3" s="170"/>
      <c r="D3" s="169"/>
      <c r="E3" s="102"/>
      <c r="F3" s="171"/>
      <c r="G3" s="115">
        <f t="shared" ca="1" si="0"/>
        <v>45964.533213541668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45964.533213541668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45964.533213541668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45964.533213541668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45964.533213541668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45964.533213541668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45964.533213541668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45964.533213541668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45964.533213541668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45964.533213541668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45964.533213541668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45964.533213541668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45964.533213541668</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45964.533213541668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45964.533213541668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45964.533213541668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45964.533213541668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45964.533213541668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45964.533213541668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45964.533213541668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45964.533213541668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45964.533213541668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45964.533213541668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45964.533213541668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45964.533213541668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45964.533213541668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45964.533213541668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45964.533213541668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45964.533213541668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45964.533213541668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45964.533213541668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45964.533213541668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45964.533213541668</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2025-11-03T09:49:50Z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