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94" documentId="13_ncr:1_{F6CB121F-512D-4AA6-A0C1-0FB36C537598}" xr6:coauthVersionLast="47" xr6:coauthVersionMax="47" xr10:uidLastSave="{C89E4FC8-D069-4B64-AAC2-AF3269EF740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<sst xmlns="http://schemas.openxmlformats.org/spreadsheetml/2006/main" count="180314" uniqueCount="39136">
  <si>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</si>
  <si>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</si>
  <si>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</si>
  <si>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</si>
  <si>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</si>
  <si>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</si>
  <si>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</si>
  <si>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</si>
  <si>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</si>
  <si>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</si>
  <si>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</si>
  <si>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</si>
  <si>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</si>
  <si>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</si>
  <si>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</si>
  <si>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</si>
  <si>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</si>
  <si>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</si>
  <si>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</si>
  <si>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</si>
  <si>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</si>
  <si>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</si>
  <si>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</si>
  <si>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</si>
  <si>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</si>
  <si>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</si>
  <si>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</si>
  <si>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</si>
  <si>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</si>
  <si>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</si>
  <si>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</si>
  <si>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</si>
  <si>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</si>
  <si>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</si>
  <si>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</si>
  <si>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</si>
  <si>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</si>
  <si>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</si>
  <si>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</si>
  <si>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</si>
  <si>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</si>
  <si>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</si>
  <si>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</si>
  <si>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</si>
  <si>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</si>
  <si>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</si>
  <si>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</si>
  <si>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</si>
  <si>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</si>
  <si>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</si>
  <si>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</si>
  <si>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</si>
  <si>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</si>
  <si>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</si>
  <si>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</si>
  <si>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</si>
  <si>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</si>
  <si>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</si>
  <si>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</si>
  <si>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</si>
  <si>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</si>
  <si>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</si>
  <si>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</si>
  <si>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</si>
  <si>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</si>
  <si>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</si>
  <si>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</si>
  <si>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</si>
  <si>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</si>
  <si>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</si>
  <si>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</si>
  <si>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</si>
  <si>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</si>
  <si>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</si>
  <si>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</si>
  <si>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</si>
  <si>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</si>
  <si>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</si>
  <si>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</si>
  <si>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</si>
  <si>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</si>
  <si>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</si>
  <si>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</si>
  <si>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</si>
  <si>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</si>
  <si>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</si>
  <si>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</si>
  <si>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</si>
  <si>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</si>
  <si>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</si>
  <si>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</si>
  <si>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</si>
  <si>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</si>
  <si>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</si>
  <si>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</si>
  <si>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</si>
  <si>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</si>
  <si>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</si>
  <si>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</si>
  <si>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</si>
  <si>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</si>
  <si>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</si>
  <si>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</si>
  <si>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</si>
  <si>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</si>
  <si>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</si>
  <si>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</si>
  <si>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</si>
  <si>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</si>
  <si>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</si>
  <si>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</si>
  <si>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</si>
  <si>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</si>
  <si>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</si>
  <si>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</si>
  <si>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</si>
  <si>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</si>
  <si>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</si>
  <si>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</si>
  <si>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</si>
  <si>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</si>
  <si>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</si>
  <si>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</si>
  <si>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</si>
  <si>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</si>
  <si>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</si>
  <si>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</si>
  <si>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</si>
  <si>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</si>
  <si>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</si>
  <si>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</si>
  <si>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</si>
  <si>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</si>
  <si>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</si>
  <si>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</si>
  <si>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</si>
  <si>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</si>
  <si>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</si>
  <si>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</si>
  <si>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</si>
  <si>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</si>
  <si>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</si>
  <si>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</si>
  <si>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</si>
  <si>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</si>
  <si>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</si>
  <si>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</si>
  <si>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</si>
  <si>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</si>
  <si>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</si>
  <si>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</si>
  <si>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</si>
  <si>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</si>
  <si>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</si>
  <si>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</si>
  <si>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</si>
  <si>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</si>
  <si>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</si>
  <si>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</si>
  <si>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</si>
  <si>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</si>
  <si>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</si>
  <si>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</si>
  <si>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</si>
  <si>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</si>
  <si>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</si>
  <si>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</si>
  <si>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</si>
  <si>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</si>
  <si>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</si>
  <si>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</si>
  <si>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</si>
  <si>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</si>
  <si>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</si>
  <si>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</si>
  <si>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</si>
  <si>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</si>
  <si>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</si>
  <si>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</si>
  <si>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</si>
  <si>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</si>
  <si>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</si>
  <si>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</si>
  <si>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</si>
  <si>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</si>
  <si>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</si>
  <si>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</si>
  <si>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</si>
  <si>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</si>
  <si>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</si>
  <si>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</si>
  <si>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</si>
  <si>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</si>
  <si>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</si>
  <si>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</si>
  <si>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</si>
  <si>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</si>
  <si>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</si>
  <si>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</si>
  <si>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</si>
  <si>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</si>
  <si>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</si>
  <si>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</si>
  <si>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</si>
  <si>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</si>
  <si>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</si>
  <si>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</si>
  <si>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</si>
  <si>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</si>
  <si>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</si>
  <si>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</si>
  <si>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</si>
  <si>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</si>
  <si>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</si>
  <si>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</si>
  <si>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</si>
  <si>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</si>
  <si>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</si>
  <si>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</si>
  <si>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</si>
  <si>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</si>
  <si>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</si>
  <si>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</si>
  <si>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</si>
  <si>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</si>
  <si>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</si>
  <si>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</si>
  <si>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</si>
  <si>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</si>
  <si>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</si>
  <si>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</si>
  <si>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</si>
  <si>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</si>
  <si>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</si>
  <si>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</si>
  <si>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</si>
  <si>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</si>
  <si>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</si>
  <si>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</si>
  <si>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</si>
  <si>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</si>
  <si>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</si>
  <si>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</si>
  <si>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</si>
  <si>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</si>
  <si>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</si>
  <si>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</si>
  <si>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</si>
  <si>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</si>
  <si>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</si>
  <si>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</si>
  <si>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</si>
  <si>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</si>
  <si>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</si>
  <si>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</si>
  <si>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</si>
  <si>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</si>
  <si>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</si>
  <si>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</si>
  <si>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</si>
  <si>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</si>
  <si>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</si>
  <si>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</si>
  <si>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</si>
  <si>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</si>
  <si>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</si>
  <si>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</si>
  <si>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</si>
  <si>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</si>
  <si>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</si>
  <si>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</si>
  <si>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</si>
  <si>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</si>
  <si>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</si>
  <si>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</si>
  <si>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</si>
  <si>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</si>
  <si>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</si>
  <si>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</si>
  <si>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</si>
  <si>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</si>
  <si>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</si>
  <si>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</si>
  <si>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</si>
  <si>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</si>
  <si>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</si>
  <si>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</si>
  <si>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</si>
  <si>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</si>
  <si>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</si>
  <si>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</si>
  <si>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</si>
  <si>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</si>
  <si>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</si>
  <si>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</si>
  <si>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</si>
  <si>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</si>
  <si>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</si>
  <si>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</si>
  <si>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</si>
  <si>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</si>
  <si>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</si>
  <si>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</si>
  <si>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</si>
  <si>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</si>
  <si>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</si>
  <si>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</si>
  <si>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</si>
  <si>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</si>
  <si>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</si>
  <si>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</si>
  <si>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</si>
  <si>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</si>
  <si>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</si>
  <si>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</si>
  <si>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</si>
  <si>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</si>
  <si>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</si>
  <si>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</si>
  <si>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</si>
  <si>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</si>
  <si>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</si>
  <si>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</si>
  <si>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</si>
  <si>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</si>
  <si>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</si>
  <si>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</si>
  <si>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</si>
  <si>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</si>
  <si>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</si>
  <si>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</si>
  <si>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</si>
  <si>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</si>
  <si>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</si>
  <si>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</si>
  <si>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</si>
  <si>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</si>
  <si>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</si>
  <si>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</si>
  <si>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</si>
  <si>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</si>
  <si>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</si>
  <si>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</si>
  <si>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</si>
  <si>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</si>
  <si>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</si>
  <si>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</si>
  <si>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</si>
  <si>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</si>
  <si>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</si>
  <si>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</si>
  <si>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</si>
  <si>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</si>
  <si>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</si>
  <si>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</si>
  <si>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</si>
  <si>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</si>
  <si>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</si>
  <si>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</si>
  <si>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</si>
  <si>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</si>
  <si>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</si>
  <si>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</si>
  <si>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</si>
  <si>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</si>
  <si>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</si>
  <si>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</si>
  <si>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</si>
  <si>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</si>
  <si>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</si>
  <si>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</si>
  <si>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</si>
  <si>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</si>
  <si>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</si>
  <si>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</si>
  <si>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</si>
  <si>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</si>
  <si>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</si>
  <si>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</si>
  <si>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</si>
  <si>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</si>
  <si>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</si>
  <si>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</si>
  <si>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</si>
  <si>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</si>
  <si>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</si>
  <si>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</si>
  <si>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</si>
  <si>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</si>
  <si>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</si>
  <si>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</si>
  <si>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</si>
  <si>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</si>
  <si>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</si>
  <si>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</si>
  <si>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</si>
  <si>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</si>
  <si>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</si>
  <si>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</si>
  <si>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</si>
  <si>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</si>
  <si>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</si>
  <si>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</si>
  <si>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</si>
  <si>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</si>
  <si>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</si>
  <si>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</si>
  <si>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</si>
  <si>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</si>
  <si>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</si>
  <si>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</si>
  <si>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</si>
  <si>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</si>
  <si>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</si>
  <si>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</si>
  <si>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</si>
  <si>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</si>
  <si>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</si>
  <si>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</si>
  <si>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</si>
  <si>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</si>
  <si>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</si>
  <si>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</si>
  <si>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</si>
  <si>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</si>
  <si>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</si>
  <si>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</si>
  <si>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</si>
  <si>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</si>
  <si>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</si>
  <si>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</si>
  <si>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</si>
  <si>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</si>
  <si>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</si>
  <si>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</si>
  <si>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</si>
  <si>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</si>
  <si>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</si>
  <si>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</si>
  <si>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</si>
  <si>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</si>
  <si>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</si>
  <si>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</si>
  <si>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</si>
  <si>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</si>
  <si>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</si>
  <si>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</si>
  <si>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</si>
  <si>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</si>
  <si>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</si>
  <si>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</si>
  <si>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</si>
  <si>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</si>
  <si>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</si>
  <si>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</si>
  <si>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</si>
  <si>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</si>
  <si>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</si>
  <si>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</si>
  <si>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</si>
  <si>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</si>
  <si>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</si>
  <si>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</si>
  <si>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</si>
  <si>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</si>
  <si>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</si>
  <si>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</si>
  <si>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</si>
  <si>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</si>
  <si>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</si>
  <si>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</si>
  <si>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</si>
  <si>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</si>
  <si>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</si>
  <si>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</si>
  <si>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</si>
  <si>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</si>
  <si>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</si>
  <si>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</si>
  <si>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</si>
  <si>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</si>
  <si>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</si>
  <si>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</si>
  <si>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</si>
  <si>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</si>
  <si>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</si>
  <si>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</si>
  <si>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</si>
  <si>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</si>
  <si>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</si>
  <si>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</si>
  <si>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</si>
  <si>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</si>
  <si>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</si>
  <si>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</si>
  <si>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</si>
  <si>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</si>
  <si>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</si>
  <si>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</si>
  <si>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</si>
  <si>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</si>
  <si>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</si>
  <si>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</si>
  <si>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</si>
  <si>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</si>
  <si>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</si>
  <si>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</si>
  <si>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</si>
  <si>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</si>
  <si>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</si>
  <si>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</si>
  <si>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</si>
  <si>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</si>
  <si>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</si>
  <si>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</si>
  <si>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</si>
  <si>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</si>
  <si>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</si>
  <si>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</si>
  <si>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</si>
  <si>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</si>
  <si>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</si>
  <si>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</si>
  <si>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</si>
  <si>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</si>
  <si>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</si>
  <si>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</si>
  <si>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</si>
  <si>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</si>
  <si>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</si>
  <si>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</si>
  <si>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</si>
  <si>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</si>
  <si>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</si>
  <si>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</si>
  <si>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</si>
  <si>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</si>
  <si>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</si>
  <si>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</si>
  <si>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</si>
  <si>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</si>
  <si>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</si>
  <si>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</si>
  <si>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</si>
  <si>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</si>
  <si>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</si>
  <si>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</si>
  <si>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</si>
  <si>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</si>
  <si>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</si>
  <si>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</si>
  <si>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</si>
  <si>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</si>
  <si>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</si>
  <si>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</si>
  <si>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</si>
  <si>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</si>
  <si>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</si>
  <si>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</si>
  <si>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</si>
  <si>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</si>
  <si>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</si>
  <si>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</si>
  <si>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</si>
  <si>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</si>
  <si>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</si>
  <si>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</si>
  <si>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</si>
  <si>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</si>
  <si>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</si>
  <si>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</si>
  <si>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</si>
  <si>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</si>
  <si>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</si>
  <si>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</si>
  <si>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</si>
  <si>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</si>
  <si>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</si>
  <si>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</si>
  <si>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</si>
  <si>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</si>
  <si>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</si>
  <si>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</si>
  <si>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</si>
  <si>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</si>
  <si>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</si>
  <si>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</si>
  <si>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</si>
  <si>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</si>
  <si>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</si>
  <si>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</si>
  <si>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</si>
  <si>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</si>
  <si>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</si>
  <si>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</si>
  <si>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</si>
  <si>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</si>
  <si>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</si>
  <si>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</si>
  <si>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</si>
  <si>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</si>
  <si>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</si>
  <si>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</si>
  <si>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</si>
  <si>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</si>
  <si>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</si>
  <si>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</si>
  <si>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</si>
  <si>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</si>
  <si>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</si>
  <si>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</si>
  <si>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</si>
  <si>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</si>
  <si>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</si>
  <si>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</si>
  <si>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</si>
  <si>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</si>
  <si>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</si>
  <si>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</si>
  <si>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</si>
  <si>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</si>
  <si>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</si>
  <si>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</si>
  <si>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</si>
  <si>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</si>
  <si>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</si>
  <si>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</si>
  <si>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</si>
  <si>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</si>
  <si>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</si>
  <si>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</si>
  <si>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</si>
  <si>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</si>
  <si>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</si>
  <si>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</si>
  <si>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</si>
  <si>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</si>
  <si>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</si>
  <si>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</si>
  <si>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</si>
  <si>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</si>
  <si>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</si>
  <si>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</si>
  <si>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</si>
  <si>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</si>
  <si>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</si>
  <si>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</si>
  <si>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</si>
  <si>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</si>
  <si>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</si>
  <si>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</si>
  <si>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</si>
  <si>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</si>
  <si>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</si>
  <si>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</si>
  <si>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</si>
  <si>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</si>
  <si>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</si>
  <si>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</si>
  <si>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</si>
  <si>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</si>
  <si>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</si>
  <si>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</si>
  <si>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</si>
  <si>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</si>
  <si>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</si>
  <si>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</si>
  <si>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</si>
  <si>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</si>
  <si>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</si>
  <si>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</si>
  <si>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</si>
  <si>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</si>
  <si>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</si>
  <si>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</si>
  <si>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</si>
  <si>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</si>
  <si>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</si>
  <si>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</si>
  <si>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</si>
  <si>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</si>
  <si>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</si>
  <si>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</si>
  <si>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</si>
  <si>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</si>
  <si>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</si>
  <si>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</si>
  <si>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</si>
  <si>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</si>
  <si>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</si>
  <si>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</si>
  <si>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</si>
  <si>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</si>
  <si>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</si>
  <si>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</si>
  <si>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</si>
  <si>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</si>
  <si>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</si>
  <si>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</si>
  <si>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</si>
  <si>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</si>
  <si>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</si>
  <si>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</si>
  <si>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</si>
  <si>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</si>
  <si>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</si>
  <si>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</si>
  <si>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</si>
  <si>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</si>
  <si>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</si>
  <si>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</si>
  <si>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</si>
  <si>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</si>
  <si>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</si>
  <si>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</si>
  <si>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</si>
  <si>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</si>
  <si>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</si>
  <si>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</si>
  <si>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</si>
  <si>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</si>
  <si>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</si>
  <si>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</si>
  <si>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</si>
  <si>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</si>
  <si>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</si>
  <si>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</si>
  <si>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</si>
  <si>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</si>
  <si>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</si>
  <si>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</si>
  <si>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</si>
  <si>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</si>
  <si>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</si>
  <si>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</si>
  <si>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</si>
  <si>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</si>
  <si>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</si>
  <si>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</si>
  <si>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</si>
  <si>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</si>
  <si>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</si>
  <si>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</si>
  <si>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</si>
  <si>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</si>
  <si>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</si>
  <si>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</si>
  <si>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</si>
  <si>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</si>
  <si>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</si>
  <si>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</si>
  <si>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</si>
  <si>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</si>
  <si>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</si>
  <si>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</si>
  <si>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</si>
  <si>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</si>
  <si>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</si>
  <si>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</si>
  <si>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</si>
  <si>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</si>
  <si>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</si>
  <si>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</si>
  <si>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</si>
  <si>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</si>
  <si>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</si>
  <si>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</si>
  <si>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</si>
  <si>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</si>
  <si>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</si>
  <si>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</si>
  <si>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</si>
  <si>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</si>
  <si>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</si>
  <si>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</si>
  <si>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</si>
  <si>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</si>
  <si>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</si>
  <si>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</si>
  <si>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</si>
  <si>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</si>
  <si>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</si>
  <si>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</si>
  <si>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</si>
  <si>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</si>
  <si>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</si>
  <si>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</si>
  <si>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</si>
  <si>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</si>
  <si>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</si>
  <si>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</si>
  <si>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</si>
  <si>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</si>
  <si>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</si>
  <si>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</si>
  <si>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</si>
  <si>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</si>
  <si>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</si>
  <si>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</si>
  <si>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</si>
  <si>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</si>
  <si>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</si>
  <si>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</si>
  <si>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</si>
  <si>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</si>
  <si>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</si>
  <si>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</si>
  <si>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</si>
  <si>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</si>
  <si>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</si>
  <si>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</si>
  <si>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</si>
  <si>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</si>
  <si>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</si>
  <si>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</si>
  <si>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</si>
  <si>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</si>
  <si>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</si>
  <si>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</si>
  <si>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</si>
  <si>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</si>
  <si>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</si>
  <si>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</si>
  <si>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</si>
  <si>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</si>
  <si>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</si>
  <si>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</si>
  <si>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</si>
  <si>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</si>
  <si>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</si>
  <si>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</si>
  <si>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</si>
  <si>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</si>
  <si>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</si>
  <si>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</si>
  <si>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</si>
  <si>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</si>
  <si>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</si>
  <si>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</si>
  <si>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</si>
  <si>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</si>
  <si>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</si>
  <si>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</si>
  <si>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</si>
  <si>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</si>
  <si>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</si>
  <si>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</si>
  <si>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</si>
  <si>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</si>
  <si>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</si>
  <si>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</si>
  <si>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</si>
  <si>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</si>
  <si>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</si>
  <si>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</si>
  <si>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</si>
  <si>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</si>
  <si>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</si>
  <si>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</si>
  <si>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</si>
  <si>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</si>
  <si>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</si>
  <si>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</si>
  <si>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</si>
  <si>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</si>
  <si>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</si>
  <si>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</si>
  <si>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</si>
  <si>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</si>
  <si>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</si>
  <si>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</si>
  <si>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</si>
  <si>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</si>
  <si>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</si>
  <si>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</si>
  <si>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</si>
  <si>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</si>
  <si>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</si>
  <si>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</si>
  <si>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</si>
  <si>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</si>
  <si>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</si>
  <si>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</si>
  <si>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</si>
  <si>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</si>
  <si>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</si>
  <si>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</si>
  <si>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</si>
  <si>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</si>
  <si>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</si>
  <si>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</si>
  <si>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</si>
  <si>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</si>
  <si>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</si>
  <si>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</si>
  <si>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</si>
  <si>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</si>
  <si>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</si>
  <si>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</si>
  <si>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</si>
  <si>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</si>
  <si>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</si>
  <si>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</si>
  <si>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</si>
  <si>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</si>
  <si>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</si>
  <si>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</si>
  <si>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</si>
  <si>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</si>
  <si>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</si>
  <si>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</si>
  <si>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</si>
  <si>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</si>
  <si>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</si>
  <si>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</si>
  <si>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</si>
  <si>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</si>
  <si>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</si>
  <si>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</si>
  <si>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</si>
  <si>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</si>
  <si>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</si>
  <si>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</si>
  <si>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</si>
  <si>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</si>
  <si>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</si>
  <si>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</si>
  <si>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</si>
  <si>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</si>
  <si>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</si>
  <si>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</si>
  <si>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</si>
  <si>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</si>
  <si>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</si>
  <si>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</si>
  <si>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</si>
  <si>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</si>
  <si>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</si>
  <si>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</si>
  <si>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</si>
  <si>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</si>
  <si>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</si>
  <si>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</si>
  <si>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</si>
  <si>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</si>
  <si>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</si>
  <si>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</si>
  <si>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</si>
  <si>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</si>
  <si>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</si>
  <si>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</si>
  <si>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</si>
  <si>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</si>
  <si>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</si>
  <si>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</si>
  <si>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</si>
  <si>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</si>
  <si>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</si>
  <si>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</si>
  <si>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</si>
  <si>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</si>
  <si>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</si>
  <si>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</si>
  <si>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</si>
  <si>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</si>
  <si>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</si>
  <si>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</si>
  <si>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</si>
  <si>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</si>
  <si>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</si>
  <si>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</si>
  <si>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</si>
  <si>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</si>
  <si>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</si>
  <si>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</si>
  <si>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</si>
  <si>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</si>
  <si>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</si>
  <si>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</si>
  <si>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</si>
  <si>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</si>
  <si>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</si>
  <si>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</si>
  <si>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</si>
  <si>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</si>
  <si>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</si>
  <si>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</si>
  <si>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</si>
  <si>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</si>
  <si>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</si>
  <si>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</si>
  <si>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</si>
  <si>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</si>
  <si>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</si>
  <si>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</si>
  <si>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</si>
  <si>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</si>
  <si>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</si>
  <si>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</si>
  <si>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</si>
  <si>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</si>
  <si>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</si>
  <si>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</si>
  <si>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</si>
  <si>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</si>
  <si>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</si>
  <si>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</si>
  <si>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</si>
  <si>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</si>
  <si>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</si>
  <si>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</si>
  <si>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</si>
  <si>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</si>
  <si>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</si>
  <si>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</si>
  <si>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</si>
  <si>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</si>
  <si>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</si>
  <si>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</si>
  <si>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</si>
  <si>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</si>
  <si>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</si>
  <si>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</si>
  <si>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</si>
  <si>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</si>
  <si>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</si>
  <si>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</si>
  <si>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</si>
  <si>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</si>
  <si>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</si>
  <si>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</si>
  <si>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</si>
  <si>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</si>
  <si>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</si>
  <si>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</si>
  <si>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</si>
  <si>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</si>
  <si>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</si>
  <si>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</si>
  <si>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</si>
  <si>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</si>
  <si>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</si>
  <si>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</si>
  <si>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</si>
  <si>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</si>
  <si>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</si>
  <si>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</si>
  <si>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</si>
  <si>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</si>
  <si>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</si>
  <si>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</si>
  <si>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</si>
  <si>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</si>
  <si>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</si>
  <si>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</si>
  <si>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</si>
  <si>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</si>
  <si>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</si>
  <si>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</si>
  <si>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</si>
  <si>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</si>
  <si>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</si>
  <si>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</si>
  <si>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</si>
  <si>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</si>
  <si>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</si>
  <si>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</si>
  <si>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</si>
  <si>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</si>
  <si>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</si>
  <si>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</si>
  <si>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</si>
  <si>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</si>
  <si>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</si>
  <si>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</si>
  <si>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</si>
  <si>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</si>
  <si>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</si>
  <si>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</si>
  <si>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</si>
  <si>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</si>
  <si>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</si>
  <si>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</si>
  <si>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</si>
  <si>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</si>
  <si>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</si>
  <si>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</si>
  <si>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</si>
  <si>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</si>
  <si>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</si>
  <si>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</si>
  <si>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</si>
  <si>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</si>
  <si>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</si>
  <si>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</si>
  <si>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</si>
  <si>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</si>
  <si>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</si>
  <si>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</si>
  <si>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</si>
  <si>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</si>
  <si>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</si>
  <si>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</si>
  <si>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</si>
  <si>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</si>
  <si>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</si>
  <si>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</si>
  <si>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</si>
  <si>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</si>
  <si>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</si>
  <si>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</si>
  <si>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</si>
  <si>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</si>
  <si>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</si>
  <si>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</si>
  <si>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</si>
  <si>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</si>
  <si>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</si>
  <si>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</si>
  <si>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</si>
  <si>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</si>
  <si>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</si>
  <si>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</si>
  <si>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</si>
  <si>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</si>
  <si>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</si>
  <si>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</si>
  <si>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</si>
  <si>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</si>
  <si>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</si>
  <si>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</si>
  <si>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</si>
  <si>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</si>
  <si>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</si>
  <si>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</si>
  <si>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</si>
  <si>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</si>
  <si>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</si>
  <si>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</si>
  <si>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</si>
  <si>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</si>
  <si>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</si>
  <si>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</si>
  <si>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</si>
  <si>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</si>
  <si>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</si>
  <si>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</si>
  <si>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</si>
  <si>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</si>
  <si>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</si>
  <si>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</si>
  <si>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</si>
  <si>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</si>
  <si>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</si>
  <si>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</si>
  <si>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</si>
  <si>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</si>
  <si>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</si>
  <si>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</si>
  <si>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</si>
  <si>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</si>
  <si>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</si>
  <si>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</si>
  <si>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</si>
  <si>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</si>
  <si>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</si>
  <si>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</si>
  <si>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</si>
  <si>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</si>
  <si>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</si>
  <si>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</si>
  <si>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</si>
  <si>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</si>
  <si>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</si>
  <si>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</si>
  <si>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</si>
  <si>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</si>
  <si>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</si>
  <si>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</si>
  <si>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</si>
  <si>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</si>
  <si>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</si>
  <si>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</si>
  <si>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</si>
  <si>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</si>
  <si>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</si>
  <si>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</si>
  <si>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</si>
  <si>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</si>
  <si>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</si>
  <si>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</si>
  <si>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</si>
  <si>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</si>
  <si>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</si>
  <si>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</si>
  <si>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</si>
  <si>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</si>
  <si>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</si>
  <si>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</si>
  <si>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</si>
  <si>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</si>
  <si>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</si>
  <si>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</si>
  <si>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</si>
  <si>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</si>
  <si>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</si>
  <si>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</si>
  <si>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</si>
  <si>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</si>
  <si>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</si>
  <si>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</si>
  <si>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</si>
  <si>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</si>
  <si>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</si>
  <si>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</si>
  <si>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</si>
  <si>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</si>
  <si>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</si>
  <si>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</si>
  <si>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</si>
  <si>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</si>
  <si>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</si>
  <si>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</si>
  <si>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</si>
  <si>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</si>
  <si>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</si>
  <si>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</si>
  <si>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</si>
  <si>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</si>
  <si>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</si>
  <si>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</si>
  <si>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</si>
  <si>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</si>
  <si>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</si>
  <si>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</si>
  <si>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</si>
  <si>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</si>
  <si>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</si>
  <si>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</si>
  <si>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</si>
  <si>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</si>
  <si>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</si>
  <si>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</si>
  <si>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</si>
  <si>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</si>
  <si>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</si>
  <si>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</si>
  <si>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</si>
  <si>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</si>
  <si>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</si>
  <si>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</si>
  <si>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</si>
  <si>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</si>
  <si>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</si>
  <si>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</si>
  <si>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</si>
  <si>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</si>
  <si>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</si>
  <si>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</si>
  <si>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</si>
  <si>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</si>
  <si>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</si>
  <si>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</si>
  <si>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</si>
  <si>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</si>
  <si>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</si>
  <si>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</si>
  <si>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</si>
  <si>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</si>
  <si>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</si>
  <si>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</si>
  <si>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</si>
  <si>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</si>
  <si>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</si>
  <si>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</si>
  <si>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</si>
  <si>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</si>
  <si>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</si>
  <si>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</si>
  <si>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</si>
  <si>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</si>
  <si>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</si>
  <si>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</si>
  <si>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</si>
  <si>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</si>
  <si>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</si>
  <si>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</si>
  <si>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</si>
  <si>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</si>
  <si>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</si>
  <si>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</si>
  <si>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</si>
  <si>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</si>
  <si>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</si>
  <si>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</si>
  <si>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</si>
  <si>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</si>
  <si>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</si>
  <si>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</si>
  <si>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</si>
  <si>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</si>
  <si>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</si>
  <si>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</si>
  <si>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</si>
  <si>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</si>
  <si>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</si>
  <si>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</si>
  <si>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</si>
  <si>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</si>
  <si>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</si>
  <si>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</si>
  <si>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</si>
  <si>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</si>
  <si>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</si>
  <si>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</si>
  <si>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</si>
  <si>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</si>
  <si>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</si>
  <si>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</si>
  <si>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</si>
  <si>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</si>
  <si>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</si>
  <si>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</si>
  <si>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</si>
  <si>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</si>
  <si>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</si>
  <si>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</si>
  <si>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</si>
  <si>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</si>
  <si>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</si>
  <si>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</si>
  <si>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</si>
  <si>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</si>
  <si>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</si>
  <si>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</si>
  <si>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</si>
  <si>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</si>
  <si>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</si>
  <si>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</si>
  <si>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</si>
  <si>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</si>
  <si>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</si>
  <si>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</si>
  <si>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</si>
  <si>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</si>
  <si>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</si>
  <si>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</si>
  <si>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</si>
  <si>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</si>
  <si>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</si>
  <si>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</si>
  <si>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</si>
  <si>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</si>
  <si>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</si>
  <si>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</si>
  <si>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</si>
  <si>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</si>
  <si>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</si>
  <si>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</si>
  <si>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</si>
  <si>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</si>
  <si>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</si>
  <si>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</si>
  <si>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</si>
  <si>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</si>
  <si>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</si>
  <si>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</si>
  <si>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</si>
  <si>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</si>
  <si>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</si>
  <si>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</si>
  <si>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</si>
  <si>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</si>
  <si>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</si>
  <si>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</si>
  <si>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</si>
  <si>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</si>
  <si>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</si>
  <si>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</si>
  <si>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</si>
  <si>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</si>
  <si>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</si>
  <si>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</si>
  <si>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</si>
  <si>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</si>
  <si>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</si>
  <si>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</si>
  <si>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</si>
  <si>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</si>
  <si>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</si>
  <si>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</si>
  <si>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</si>
  <si>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</si>
  <si>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</si>
  <si>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</si>
  <si>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</si>
  <si>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</si>
  <si>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</si>
  <si>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</si>
  <si>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</si>
  <si>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</si>
  <si>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</si>
  <si>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</si>
  <si>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</si>
  <si>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</si>
  <si>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</si>
  <si>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</si>
  <si>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</si>
  <si>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</si>
  <si>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</si>
  <si>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</si>
  <si>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</si>
  <si>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</si>
  <si>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</si>
  <si>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</si>
  <si>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</si>
  <si>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</si>
  <si>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</si>
  <si>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</si>
  <si>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</si>
  <si>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</si>
  <si>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</si>
  <si>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</si>
  <si>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</si>
  <si>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</si>
  <si>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</si>
  <si>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</si>
  <si>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</si>
  <si>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</si>
  <si>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</si>
  <si>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</si>
  <si>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</si>
  <si>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</si>
  <si>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</si>
  <si>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</si>
  <si>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</si>
  <si>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</si>
  <si>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</si>
  <si>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</si>
  <si>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</si>
  <si>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</si>
  <si>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</si>
  <si>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</si>
  <si>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</si>
  <si>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</si>
  <si>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</si>
  <si>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</si>
  <si>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</si>
  <si>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</si>
  <si>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</si>
  <si>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</si>
  <si>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</si>
  <si>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</si>
  <si>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</si>
  <si>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</si>
  <si>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</si>
  <si>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</si>
  <si>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</si>
  <si>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</si>
  <si>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</si>
  <si>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</si>
  <si>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</si>
  <si>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</si>
  <si>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</si>
  <si>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</si>
  <si>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</si>
  <si>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</si>
  <si>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</si>
  <si>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</si>
  <si>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</si>
  <si>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</si>
  <si>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</si>
  <si>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</si>
  <si>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</si>
  <si>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</si>
  <si>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</si>
  <si>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</si>
  <si>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</si>
  <si>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</si>
  <si>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</si>
  <si>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</si>
  <si>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</si>
  <si>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</si>
  <si>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</si>
  <si>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</si>
  <si>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</si>
  <si>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</si>
  <si>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</si>
  <si>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</si>
  <si>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</si>
  <si>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</si>
  <si>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</si>
  <si>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</si>
  <si>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</si>
  <si>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</si>
  <si>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</si>
  <si>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</si>
  <si>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</si>
  <si>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</si>
  <si>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</si>
  <si>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</si>
  <si>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</si>
  <si>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</si>
  <si>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</si>
  <si>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</si>
  <si>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</si>
  <si>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</si>
  <si>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</si>
  <si>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</si>
  <si>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</si>
  <si>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</si>
  <si>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</si>
  <si>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</si>
  <si>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</si>
  <si>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</si>
  <si>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</si>
  <si>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</si>
  <si>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</si>
  <si>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</si>
  <si>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</si>
  <si>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</si>
  <si>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</si>
  <si>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</si>
  <si>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</si>
  <si>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</si>
  <si>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</si>
  <si>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</si>
  <si>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</si>
  <si>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</si>
  <si>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</si>
  <si>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</si>
  <si>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</si>
  <si>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</si>
  <si>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</si>
  <si>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</si>
  <si>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</si>
  <si>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</si>
  <si>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</si>
  <si>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</si>
  <si>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</si>
  <si>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</si>
  <si>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</si>
  <si>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</si>
  <si>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</si>
  <si>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</si>
  <si>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</si>
  <si>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</si>
  <si>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</si>
  <si>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</si>
  <si>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</si>
  <si>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</si>
  <si>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</si>
  <si>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</si>
  <si>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</si>
  <si>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</si>
  <si>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</si>
  <si>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</si>
  <si>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</si>
  <si>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</si>
  <si>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</si>
  <si>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</si>
  <si>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</si>
  <si>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</si>
  <si>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</si>
  <si>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</si>
  <si>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</si>
  <si>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</si>
  <si>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</si>
  <si>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</si>
  <si>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</si>
  <si>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</si>
  <si>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</si>
  <si>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</si>
  <si>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</si>
  <si>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</si>
  <si>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</si>
  <si>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</si>
  <si>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</si>
  <si>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</si>
  <si>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</si>
  <si>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</si>
  <si>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</si>
  <si>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</si>
  <si>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</si>
  <si>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</si>
  <si>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</si>
  <si>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</si>
  <si>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</si>
  <si>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</si>
  <si>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</si>
  <si>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</si>
  <si>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</si>
  <si>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</si>
  <si>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</si>
  <si>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</si>
  <si>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</si>
  <si>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</si>
  <si>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</si>
  <si>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</si>
  <si>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</si>
  <si>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</si>
  <si>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</si>
  <si>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</si>
  <si>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</si>
  <si>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</si>
  <si>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</si>
  <si>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</si>
  <si>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</si>
  <si>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</si>
  <si>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</si>
  <si>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</si>
  <si>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</si>
  <si>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</si>
  <si>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</si>
  <si>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</si>
  <si>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</si>
  <si>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</si>
  <si>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</si>
  <si>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</si>
  <si>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</si>
  <si>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</si>
  <si>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</si>
  <si>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</si>
  <si>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</si>
  <si>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</si>
  <si>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</si>
  <si>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</si>
  <si>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</si>
  <si>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</si>
  <si>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</si>
  <si>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</si>
  <si>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</si>
  <si>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</si>
  <si>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</si>
  <si>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</si>
  <si>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</si>
  <si>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</si>
  <si>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</si>
  <si>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</si>
  <si>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</si>
  <si>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</si>
  <si>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</si>
  <si>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</si>
  <si>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</si>
  <si>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</si>
  <si>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</si>
  <si>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</si>
  <si>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</si>
  <si>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</si>
  <si>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</si>
  <si>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</si>
  <si>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</si>
  <si>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</si>
  <si>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</si>
  <si>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</si>
  <si>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</si>
  <si>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</si>
  <si>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</si>
  <si>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</si>
  <si>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</si>
  <si>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</si>
  <si>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</si>
  <si>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</si>
  <si>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</si>
  <si>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</si>
  <si>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</si>
  <si>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</si>
  <si>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</si>
  <si>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</si>
  <si>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</si>
  <si>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</si>
  <si>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</si>
  <si>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</si>
  <si>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</si>
  <si>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</si>
  <si>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</si>
  <si>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</si>
  <si>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</si>
  <si>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</si>
  <si>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</si>
  <si>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</si>
  <si>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</si>
  <si>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</si>
  <si>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</si>
  <si>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</si>
  <si>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</si>
  <si>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</si>
  <si>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</si>
  <si>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</si>
  <si>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</si>
  <si>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</si>
  <si>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</si>
  <si>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</si>
  <si>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</si>
  <si>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</si>
  <si>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</si>
  <si>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</si>
  <si>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</si>
  <si>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</si>
  <si>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</si>
  <si>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</si>
  <si>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</si>
  <si>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</si>
  <si>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</si>
  <si>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</si>
  <si>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</si>
  <si>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</si>
  <si>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</si>
  <si>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</si>
  <si>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</si>
  <si>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</si>
  <si>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</si>
  <si>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</si>
  <si>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</si>
  <si>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</si>
  <si>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</si>
  <si>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</si>
  <si>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</si>
  <si>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</si>
  <si>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</si>
  <si>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</si>
  <si>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</si>
  <si>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</si>
  <si>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</si>
  <si>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</si>
  <si>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</si>
  <si>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</si>
  <si>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</si>
  <si>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</si>
  <si>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</si>
  <si>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</si>
  <si>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</si>
  <si>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</si>
  <si>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</si>
  <si>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</si>
  <si>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</si>
  <si>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</si>
  <si>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</si>
  <si>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</si>
  <si>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</si>
  <si>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</si>
  <si>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</si>
  <si>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</si>
  <si>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</si>
  <si>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</si>
  <si>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</si>
  <si>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</si>
  <si>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</si>
  <si>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</si>
  <si>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</si>
  <si>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</si>
  <si>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</si>
  <si>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</si>
  <si>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</si>
  <si>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</si>
  <si>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</si>
  <si>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</si>
  <si>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</si>
  <si>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</si>
  <si>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</si>
  <si>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</si>
  <si>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</si>
  <si>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</si>
  <si>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</si>
  <si>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</si>
  <si>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</si>
  <si>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</si>
  <si>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</si>
  <si>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</si>
  <si>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</si>
  <si>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</si>
  <si>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</si>
  <si>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</si>
  <si>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</si>
  <si>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</si>
  <si>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</si>
  <si>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</si>
  <si>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</si>
  <si>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</si>
  <si>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</si>
  <si>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</si>
  <si>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</si>
  <si>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</si>
  <si>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</si>
  <si>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</si>
  <si>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</si>
  <si>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</si>
  <si>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</si>
  <si>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</si>
  <si>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</si>
  <si>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</si>
  <si>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</si>
  <si>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</si>
  <si>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</si>
  <si>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</si>
  <si>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</si>
  <si>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</si>
  <si>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</si>
  <si>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</si>
  <si>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</si>
  <si>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</si>
  <si>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</si>
  <si>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</si>
  <si>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</si>
  <si>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</si>
  <si>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</si>
  <si>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</si>
  <si>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</si>
  <si>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</si>
  <si>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</si>
  <si>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</si>
  <si>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</si>
  <si>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</si>
  <si>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</si>
  <si>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</si>
  <si>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</si>
  <si>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</si>
  <si>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</si>
  <si>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</si>
  <si>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</si>
  <si>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</si>
  <si>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</si>
  <si>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</si>
  <si>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</si>
  <si>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</si>
  <si>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</si>
  <si>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</si>
  <si>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</si>
  <si>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</si>
  <si>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</si>
  <si>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</si>
  <si>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</si>
  <si>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</si>
  <si>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</si>
  <si>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</si>
  <si>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</si>
  <si>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</si>
  <si>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</si>
  <si>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</si>
  <si>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</si>
  <si>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</si>
  <si>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</si>
  <si>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</si>
  <si>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</si>
  <si>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</si>
  <si>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</si>
  <si>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</si>
  <si>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</si>
  <si>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</si>
  <si>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</si>
  <si>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</si>
  <si>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</si>
  <si>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</si>
  <si>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</si>
  <si>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</si>
  <si>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</si>
  <si>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</si>
  <si>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</si>
  <si>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</si>
  <si>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</si>
  <si>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</si>
  <si>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</si>
  <si>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</si>
  <si>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</si>
  <si>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</si>
  <si>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</si>
  <si>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</si>
  <si>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</si>
  <si>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</si>
  <si>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</si>
  <si>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</si>
  <si>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</si>
  <si>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</si>
  <si>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</si>
  <si>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</si>
  <si>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</si>
  <si>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</si>
  <si>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</si>
  <si>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</si>
  <si>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</si>
  <si>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</si>
  <si>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</si>
  <si>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</si>
  <si>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</si>
  <si>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</si>
  <si>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</si>
  <si>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</si>
  <si>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</si>
  <si>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</si>
  <si>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</si>
  <si>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</si>
  <si>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</si>
  <si>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</si>
  <si>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</si>
  <si>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</si>
  <si>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</si>
  <si>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</si>
  <si>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</si>
  <si>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</si>
  <si>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</si>
  <si>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</si>
  <si>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</si>
  <si>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</si>
  <si>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</si>
  <si>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</si>
  <si>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</si>
  <si>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</si>
  <si>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</si>
  <si>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</si>
  <si>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</si>
  <si>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</si>
  <si>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</si>
  <si>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</si>
  <si>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</si>
  <si>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</si>
  <si>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</si>
  <si>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</si>
  <si>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</si>
  <si>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</si>
  <si>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</si>
  <si>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</si>
  <si>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</si>
  <si>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</si>
  <si>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</si>
  <si>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</si>
  <si>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</si>
  <si>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</si>
  <si>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</si>
  <si>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</si>
  <si>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</si>
  <si>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</si>
  <si>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</si>
  <si>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</si>
  <si>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</si>
  <si>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</si>
  <si>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</si>
  <si>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</si>
  <si>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</si>
  <si>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</si>
  <si>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</si>
  <si>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</si>
  <si>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</si>
  <si>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</si>
  <si>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</si>
  <si>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</si>
  <si>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</si>
  <si>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</si>
  <si>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</si>
  <si>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</si>
  <si>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</si>
  <si>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</si>
  <si>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</si>
  <si>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</si>
  <si>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</si>
  <si>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</si>
  <si>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</si>
  <si>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</si>
  <si>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</si>
  <si>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</si>
  <si>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</si>
  <si>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</si>
  <si>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</si>
  <si>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</si>
  <si>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</si>
  <si>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</si>
  <si>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</si>
  <si>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</si>
  <si>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</si>
  <si>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</si>
  <si>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</si>
  <si>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</si>
  <si>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</si>
  <si>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</si>
  <si>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</si>
  <si>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</si>
  <si>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</si>
  <si>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</si>
  <si>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</si>
  <si>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</si>
  <si>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</si>
  <si>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</si>
  <si>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</si>
  <si>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</si>
  <si>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</si>
  <si>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</si>
  <si>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</si>
  <si>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</si>
  <si>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</si>
  <si>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</si>
  <si>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</si>
  <si>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</si>
  <si>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</si>
  <si>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</si>
  <si>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</si>
  <si>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</si>
  <si>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</si>
  <si>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</si>
  <si>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</si>
  <si>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</si>
  <si>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</si>
  <si>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</si>
  <si>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</si>
  <si>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</si>
  <si>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</si>
  <si>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</si>
  <si>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</si>
  <si>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</si>
  <si>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</si>
  <si>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</si>
  <si>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</si>
  <si>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</si>
  <si>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</si>
  <si>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</si>
  <si>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</si>
  <si>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</si>
  <si>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</si>
  <si>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</si>
  <si>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</si>
  <si>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</si>
  <si>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</si>
  <si>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</si>
  <si>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</si>
  <si>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</si>
  <si>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</si>
  <si>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</si>
  <si>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</si>
  <si>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</si>
  <si>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</si>
  <si>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</si>
  <si>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</si>
  <si>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</si>
  <si>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</si>
  <si>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</si>
  <si>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</si>
  <si>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</si>
  <si>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</si>
  <si>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</si>
  <si>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</si>
  <si>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</si>
  <si>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</si>
  <si>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</si>
  <si>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</si>
  <si>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</si>
  <si>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</si>
  <si>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</si>
  <si>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</si>
  <si>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</si>
  <si>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</si>
  <si>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</si>
  <si>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</si>
  <si>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</si>
  <si>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</si>
  <si>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</si>
  <si>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</si>
  <si>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</si>
  <si>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</si>
  <si>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</si>
  <si>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</si>
  <si>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</si>
  <si>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</si>
  <si>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</si>
  <si>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</si>
  <si>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</si>
  <si>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</si>
  <si>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</si>
  <si>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</si>
  <si>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</si>
  <si>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</si>
  <si>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</si>
  <si>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</si>
  <si>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</si>
  <si>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</si>
  <si>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</si>
  <si>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</si>
  <si>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</si>
  <si>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</si>
  <si>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</si>
  <si>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</si>
  <si>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</si>
  <si>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</si>
  <si>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</si>
  <si>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</si>
  <si>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</si>
  <si>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</si>
  <si>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</si>
  <si>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</si>
  <si>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</si>
  <si>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</si>
  <si>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</si>
  <si>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</si>
  <si>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</si>
  <si>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</si>
  <si>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</si>
  <si>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</si>
  <si>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</si>
  <si>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</si>
  <si>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</si>
  <si>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</si>
  <si>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</si>
  <si>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</si>
  <si>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</si>
  <si>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</si>
  <si>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</si>
  <si>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</si>
  <si>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</si>
  <si>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</si>
  <si>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</si>
  <si>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</si>
  <si>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</si>
  <si>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</si>
  <si>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</si>
  <si>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</si>
  <si>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</si>
  <si>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</si>
  <si>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</si>
  <si>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</si>
  <si>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</si>
  <si>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</si>
  <si>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</si>
  <si>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</si>
  <si>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</si>
  <si>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</si>
  <si>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</si>
  <si>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</si>
  <si>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</si>
  <si>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</si>
  <si>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</si>
  <si>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</si>
  <si>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</si>
  <si>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</si>
  <si>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</si>
  <si>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</si>
  <si>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</si>
  <si>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</si>
  <si>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</si>
  <si>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</si>
  <si>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</si>
  <si>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</si>
  <si>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</si>
  <si>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</si>
  <si>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</si>
  <si>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</si>
  <si>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</si>
  <si>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</si>
  <si>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</si>
  <si>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</si>
  <si>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</si>
  <si>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</si>
  <si>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</si>
  <si>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</si>
  <si>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</si>
  <si>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</si>
  <si>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</si>
  <si>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</si>
  <si>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</si>
  <si>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</si>
  <si>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</si>
  <si>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</si>
  <si>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</si>
  <si>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</si>
  <si>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</si>
  <si>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</si>
  <si>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</si>
  <si>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</si>
  <si>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</si>
  <si>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</si>
  <si>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</si>
  <si>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</si>
  <si>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</si>
  <si>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</si>
  <si>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</si>
  <si>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</si>
  <si>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</si>
  <si>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</si>
  <si>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</si>
  <si>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</si>
  <si>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</si>
  <si>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</si>
  <si>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</si>
  <si>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</si>
  <si>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</si>
  <si>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</si>
  <si>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</si>
  <si>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</si>
  <si>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</si>
  <si>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</si>
  <si>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</si>
  <si>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</si>
  <si>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</si>
  <si>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</si>
  <si>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</si>
  <si>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</si>
  <si>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</si>
  <si>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</si>
  <si>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</si>
  <si>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</si>
  <si>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</si>
  <si>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</si>
  <si>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</si>
  <si>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</si>
  <si>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</si>
  <si>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</si>
  <si>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</si>
  <si>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</si>
  <si>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</si>
  <si>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</si>
  <si>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</si>
  <si>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</si>
  <si>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</si>
  <si>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</si>
  <si>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</si>
  <si>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</si>
  <si>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</si>
  <si>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</si>
  <si>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</si>
  <si>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</si>
  <si>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</si>
  <si>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</si>
  <si>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</si>
  <si>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</si>
  <si>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</si>
  <si>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</si>
  <si>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</si>
  <si>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</si>
  <si>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</si>
  <si>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</si>
  <si>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</si>
  <si>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</si>
  <si>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</si>
  <si>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</si>
  <si>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</si>
  <si>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</si>
  <si>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</si>
  <si>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</si>
  <si>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</si>
  <si>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</si>
  <si>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</si>
  <si>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</si>
  <si>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</si>
  <si>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</si>
  <si>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</si>
  <si>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</si>
  <si>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</si>
  <si>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</si>
  <si>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</si>
  <si>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</si>
  <si>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</si>
  <si>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</si>
  <si>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</si>
  <si>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</si>
  <si>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</si>
  <si>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</si>
  <si>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</si>
  <si>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</si>
  <si>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</si>
  <si>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</si>
  <si>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</si>
  <si>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</si>
  <si>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</si>
  <si>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</si>
  <si>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</si>
  <si>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</si>
  <si>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</si>
  <si>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</si>
  <si>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</si>
  <si>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</si>
  <si>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</si>
  <si>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</si>
  <si>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</si>
  <si>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</si>
  <si>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</si>
  <si>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</si>
  <si>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</si>
  <si>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</si>
  <si>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</si>
  <si>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</si>
  <si>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</si>
  <si>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</si>
  <si>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</si>
  <si>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</si>
  <si>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</si>
  <si>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</si>
  <si>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</si>
  <si>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</si>
  <si>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</si>
  <si>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</si>
  <si>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</si>
  <si>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</si>
  <si>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</si>
  <si>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</si>
  <si>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</si>
  <si>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</si>
  <si>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</si>
  <si>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</si>
  <si>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</si>
  <si>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</si>
  <si>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</si>
  <si>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</si>
  <si>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</si>
  <si>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</si>
  <si>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</si>
  <si>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</si>
  <si>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</si>
  <si>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</si>
  <si>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</si>
  <si>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</si>
  <si>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</si>
  <si>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</si>
  <si>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</si>
  <si>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</si>
  <si>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</si>
  <si>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</si>
  <si>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</si>
  <si>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</si>
  <si>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</si>
  <si>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</si>
  <si>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</si>
  <si>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</si>
  <si>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</si>
  <si>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</si>
  <si>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</si>
  <si>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</si>
  <si>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</si>
  <si>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</si>
  <si>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</si>
  <si>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</si>
  <si>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</si>
  <si>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</si>
  <si>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</si>
  <si>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</si>
  <si>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</si>
  <si>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</si>
  <si>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</si>
  <si>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</si>
  <si>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</si>
  <si>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</si>
  <si>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</si>
  <si>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</si>
  <si>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</si>
  <si>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</si>
  <si>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</si>
  <si>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</si>
  <si>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</si>
  <si>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</si>
  <si>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</si>
  <si>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</si>
  <si>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</si>
  <si>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</si>
  <si>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</si>
  <si>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</si>
  <si>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</si>
  <si>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</si>
  <si>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</si>
  <si>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</si>
  <si>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</si>
  <si>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</si>
  <si>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</si>
  <si>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</si>
  <si>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</si>
  <si>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</si>
  <si>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</si>
  <si>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</si>
  <si>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</si>
  <si>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</si>
  <si>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</si>
  <si>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</si>
  <si>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</si>
  <si>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</si>
  <si>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</si>
  <si>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</si>
  <si>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</si>
  <si>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</si>
  <si>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</si>
  <si>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</si>
  <si>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</si>
  <si>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</si>
  <si>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</si>
  <si>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</si>
  <si>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</si>
  <si>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</si>
  <si>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</si>
  <si>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</si>
  <si>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</si>
  <si>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</si>
  <si>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</si>
  <si>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</si>
  <si>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</si>
  <si>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</si>
  <si>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</si>
  <si>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</si>
  <si>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</si>
  <si>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</si>
  <si>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</si>
  <si>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</si>
  <si>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</si>
  <si>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</si>
  <si>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</si>
  <si>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</si>
  <si>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</si>
  <si>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</si>
  <si>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</si>
  <si>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</si>
  <si>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</si>
  <si>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</si>
  <si>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</si>
  <si>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</si>
  <si>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</si>
  <si>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</si>
  <si>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</si>
  <si>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</si>
  <si>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</si>
  <si>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</si>
  <si>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</si>
  <si>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</si>
  <si>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</si>
  <si>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</si>
  <si>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</si>
  <si>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</si>
  <si>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</si>
  <si>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</si>
  <si>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</si>
  <si>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</si>
  <si>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</si>
  <si>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</si>
  <si>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</si>
  <si>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</si>
  <si>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</si>
  <si>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</si>
  <si>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</si>
  <si>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</si>
  <si>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</si>
  <si>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</si>
  <si>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</si>
  <si>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</si>
  <si>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</si>
  <si>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</si>
  <si>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</si>
  <si>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</si>
  <si>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</si>
  <si>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</si>
  <si>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</si>
  <si>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</si>
  <si>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</si>
  <si>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</si>
  <si>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</si>
  <si>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</si>
  <si>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</si>
  <si>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</si>
  <si>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</si>
  <si>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</si>
  <si>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</si>
  <si>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</si>
  <si>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</si>
  <si>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</si>
  <si>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</si>
  <si>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</si>
  <si>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</si>
  <si>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</si>
  <si>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</si>
  <si>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</si>
  <si>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</si>
  <si>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</si>
  <si>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</si>
  <si>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</si>
  <si>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</si>
  <si>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</si>
  <si>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</si>
  <si>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</si>
  <si>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</si>
  <si>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</si>
  <si>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</si>
  <si>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</si>
  <si>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</si>
  <si>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</si>
  <si>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</si>
  <si>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</si>
  <si>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</si>
  <si>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</si>
  <si>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</si>
  <si>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</si>
  <si>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</si>
  <si>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</si>
  <si>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</si>
  <si>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</si>
  <si>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</si>
  <si>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</si>
  <si>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</si>
  <si>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</si>
  <si>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</si>
  <si>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</si>
  <si>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</si>
  <si>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</si>
  <si>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</si>
  <si>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</si>
  <si>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</si>
  <si>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</si>
  <si>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</si>
  <si>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</si>
  <si>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</si>
  <si>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</si>
  <si>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</si>
  <si>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</si>
  <si>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</si>
  <si>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</si>
  <si>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</si>
  <si>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</si>
  <si>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</si>
  <si>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</si>
  <si>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</si>
  <si>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</si>
  <si>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</si>
  <si>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</si>
  <si>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</si>
  <si>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</si>
  <si>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</si>
  <si>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</si>
  <si>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</si>
  <si>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</si>
  <si>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</si>
  <si>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</si>
  <si>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</si>
  <si>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</si>
  <si>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</si>
  <si>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</si>
  <si>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</si>
  <si>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</si>
  <si>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</si>
  <si>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</si>
  <si>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</si>
  <si>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</si>
  <si>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</si>
  <si>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</si>
  <si>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</si>
  <si>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</si>
  <si>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</si>
  <si>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</si>
  <si>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</si>
  <si>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</si>
  <si>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</si>
  <si>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</si>
  <si>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</si>
  <si>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</si>
  <si>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</si>
  <si>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</si>
  <si>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</si>
  <si>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</si>
  <si>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</si>
  <si>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</si>
  <si>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</si>
  <si>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</si>
  <si>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</si>
  <si>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</si>
  <si>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</si>
  <si>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</si>
  <si>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</si>
  <si>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</si>
  <si>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</si>
  <si>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</si>
  <si>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</si>
  <si>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</si>
  <si>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</si>
  <si>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</si>
  <si>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</si>
  <si>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</si>
  <si>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</si>
  <si>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</si>
  <si>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</si>
  <si>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</si>
  <si>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</si>
  <si>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</si>
  <si>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</si>
  <si>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</si>
  <si>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</si>
  <si>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</si>
  <si>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</si>
  <si>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</si>
  <si>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</si>
  <si>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</si>
  <si>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</si>
  <si>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</si>
  <si>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</si>
  <si>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</si>
  <si>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</si>
  <si>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</si>
  <si>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</si>
  <si>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</si>
  <si>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</si>
  <si>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</si>
  <si>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</si>
  <si>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</si>
  <si>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</si>
  <si>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</si>
  <si>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</si>
  <si>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</si>
  <si>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</si>
  <si>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</si>
  <si>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</si>
  <si>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</si>
  <si>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</si>
  <si>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</si>
  <si>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</si>
  <si>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</si>
  <si>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</si>
  <si>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</si>
  <si>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</si>
  <si>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</si>
  <si>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</si>
  <si>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</si>
  <si>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</si>
  <si>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</si>
  <si>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</si>
  <si>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</si>
  <si>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</si>
  <si>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</si>
  <si>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</si>
  <si>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</si>
  <si>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</si>
  <si>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</si>
  <si>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</si>
  <si>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</si>
  <si>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</si>
  <si>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</si>
  <si>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</si>
  <si>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</si>
  <si>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</si>
  <si>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</si>
  <si>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</si>
  <si>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</si>
  <si>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</si>
  <si>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</si>
  <si>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</si>
  <si>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</si>
  <si>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</si>
  <si>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</si>
  <si>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</si>
  <si>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</si>
  <si>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</si>
  <si>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</si>
  <si>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</si>
  <si>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</si>
  <si>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</si>
  <si>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</si>
  <si>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</si>
  <si>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</si>
  <si>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</si>
  <si>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</si>
  <si>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</si>
  <si>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</si>
  <si>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</si>
  <si>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</si>
  <si>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</si>
  <si>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</si>
  <si>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</si>
  <si>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</si>
  <si>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</si>
  <si>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</si>
  <si>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</si>
  <si>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</si>
  <si>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</si>
  <si>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</si>
  <si>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</si>
  <si>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</si>
  <si>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</si>
  <si>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</si>
  <si>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</si>
  <si>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</si>
  <si>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</si>
  <si>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</si>
  <si>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</si>
  <si>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</si>
  <si>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</si>
  <si>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</si>
  <si>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</si>
  <si>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</si>
  <si>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</si>
  <si>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</si>
  <si>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</si>
  <si>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</si>
  <si>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</si>
  <si>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</si>
  <si>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</si>
  <si>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</si>
  <si>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</si>
  <si>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</si>
  <si>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</si>
  <si>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</si>
  <si>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</si>
  <si>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</si>
  <si>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</si>
  <si>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</si>
  <si>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</si>
  <si>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</si>
  <si>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</si>
  <si>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</si>
  <si>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</si>
  <si>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</si>
  <si>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</si>
  <si>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</si>
  <si>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</si>
  <si>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</si>
  <si>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</si>
  <si>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</si>
  <si>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</si>
  <si>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</si>
  <si>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</si>
  <si>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</si>
  <si>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</si>
  <si>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</si>
  <si>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</si>
  <si>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</si>
  <si>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</si>
  <si>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</si>
  <si>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</si>
  <si>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</si>
  <si>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</si>
  <si>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</si>
  <si>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</si>
  <si>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</si>
  <si>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</si>
  <si>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</si>
  <si>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</si>
  <si>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</si>
  <si>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</si>
  <si>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</si>
  <si>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</si>
  <si>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</si>
  <si>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</si>
  <si>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</si>
  <si>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</si>
  <si>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</si>
  <si>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</si>
  <si>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</si>
  <si>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</si>
  <si>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</si>
  <si>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</si>
  <si>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</si>
  <si>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</si>
  <si>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</si>
  <si>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</si>
  <si>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</si>
  <si>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</si>
  <si>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</si>
  <si>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</si>
  <si>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</si>
  <si>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</si>
  <si>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</si>
  <si>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</si>
  <si>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</si>
  <si>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</si>
  <si>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</si>
  <si>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</si>
  <si>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</si>
  <si>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</si>
  <si>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</si>
  <si>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</si>
  <si>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</si>
  <si>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</si>
  <si>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</si>
  <si>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</si>
  <si>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</si>
  <si>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</si>
  <si>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</si>
  <si>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</si>
  <si>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</si>
  <si>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</si>
  <si>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</si>
  <si>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</si>
  <si>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</si>
  <si>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</si>
  <si>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</si>
  <si>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</si>
  <si>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</si>
  <si>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</si>
  <si>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</si>
  <si>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</si>
  <si>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</si>
  <si>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</si>
  <si>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</si>
  <si>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</si>
  <si>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</si>
  <si>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</si>
  <si>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</si>
  <si>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</si>
  <si>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</si>
  <si>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</si>
  <si>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</si>
  <si>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</si>
  <si>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</si>
  <si>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</si>
  <si>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</si>
  <si>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</si>
  <si>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</si>
  <si>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</si>
  <si>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</si>
  <si>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</si>
  <si>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</si>
  <si>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</si>
  <si>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</si>
  <si>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</si>
  <si>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</si>
  <si>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</si>
  <si>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</si>
  <si>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</si>
  <si>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</si>
  <si>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</si>
  <si>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</si>
  <si>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</si>
  <si>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</si>
  <si>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</si>
  <si>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</si>
  <si>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</si>
  <si>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</si>
  <si>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</si>
  <si>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</si>
  <si>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</si>
  <si>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</si>
  <si>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</si>
  <si>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</si>
  <si>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</si>
  <si>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</si>
  <si>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</si>
  <si>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</si>
  <si>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</si>
  <si>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</si>
  <si>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</si>
  <si>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</si>
  <si>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</si>
  <si>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</si>
  <si>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</si>
  <si>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</si>
  <si>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</si>
  <si>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</si>
  <si>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</si>
  <si>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</si>
  <si>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</si>
  <si>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</si>
  <si>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</si>
  <si>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</si>
  <si>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</si>
  <si>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</si>
  <si>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</si>
  <si>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</si>
  <si>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</si>
  <si>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</si>
  <si>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</si>
  <si>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</si>
  <si>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</si>
  <si>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</si>
  <si>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</si>
  <si>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</si>
  <si>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</si>
  <si>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</si>
  <si>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</si>
  <si>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</si>
  <si>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</si>
  <si>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</si>
  <si>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</si>
  <si>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</si>
  <si>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</si>
  <si>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</si>
  <si>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</si>
  <si>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</si>
  <si>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</si>
  <si>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</si>
  <si>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</si>
  <si>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</si>
  <si>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</si>
  <si>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</si>
  <si>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</si>
  <si>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</si>
  <si>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</si>
  <si>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</si>
  <si>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</si>
  <si>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</si>
  <si>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</si>
  <si>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</si>
  <si>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</si>
  <si>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</si>
  <si>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</si>
  <si>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</si>
  <si>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</si>
  <si>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</si>
  <si>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</si>
  <si>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</si>
  <si>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</si>
  <si>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</si>
  <si>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</si>
  <si>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</si>
  <si>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</si>
  <si>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</si>
  <si>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</si>
  <si>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</si>
  <si>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</si>
  <si>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</si>
  <si>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</si>
  <si>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</si>
  <si>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</si>
  <si>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</si>
  <si>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</si>
  <si>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</si>
  <si>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</si>
  <si>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</si>
  <si>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</si>
  <si>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</si>
  <si>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</si>
  <si>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</si>
  <si>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</si>
  <si>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</si>
  <si>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</si>
  <si>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</si>
  <si>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</si>
  <si>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</si>
  <si>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</si>
  <si>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</si>
  <si>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</si>
  <si>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</si>
  <si>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</si>
  <si>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</si>
  <si>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</si>
  <si>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</si>
  <si>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</si>
  <si>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</si>
  <si>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</si>
  <si>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</si>
  <si>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</si>
  <si>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</si>
  <si>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</si>
  <si>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</si>
  <si>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</si>
  <si>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</si>
  <si>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</si>
  <si>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</si>
  <si>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</si>
  <si>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</si>
  <si>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</si>
  <si>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</si>
  <si>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</si>
  <si>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</si>
  <si>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</si>
  <si>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</si>
  <si>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</si>
  <si>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</si>
  <si>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</si>
  <si>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</si>
  <si>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</si>
  <si>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</si>
  <si>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</si>
  <si>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</si>
  <si>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</si>
  <si>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</si>
  <si>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</si>
  <si>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</si>
  <si>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</si>
  <si>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</si>
  <si>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</si>
  <si>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</si>
  <si>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</si>
  <si>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</si>
  <si>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</si>
  <si>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</si>
  <si>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</si>
  <si>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</si>
  <si>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</si>
  <si>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</si>
  <si>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</si>
  <si>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</si>
  <si>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</si>
  <si>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</si>
  <si>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</si>
  <si>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</si>
  <si>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</si>
  <si>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</si>
  <si>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</si>
  <si>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</si>
  <si>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</si>
  <si>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</si>
  <si>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</si>
  <si>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</si>
  <si>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</si>
  <si>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</si>
  <si>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</si>
  <si>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</si>
  <si>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</si>
  <si>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</si>
  <si>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</si>
  <si>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</si>
  <si>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</si>
  <si>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</si>
  <si>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</si>
  <si>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</si>
  <si>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</si>
  <si>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</si>
  <si>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</si>
  <si>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</si>
  <si>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</si>
  <si>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</si>
  <si>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</si>
  <si>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</si>
  <si>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</si>
  <si>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</si>
  <si>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</si>
  <si>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</si>
  <si>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</si>
  <si>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</si>
  <si>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</si>
  <si>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</si>
  <si>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</si>
  <si>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</si>
  <si>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</si>
  <si>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</si>
  <si>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</si>
  <si>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</si>
  <si>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</si>
  <si>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</si>
  <si>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</si>
  <si>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</si>
  <si>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</si>
  <si>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</si>
  <si>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</si>
  <si>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</si>
  <si>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</si>
  <si>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</si>
  <si>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</si>
  <si>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</si>
  <si>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</si>
  <si>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</si>
  <si>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</si>
  <si>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</si>
  <si>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</si>
  <si>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</si>
  <si>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</si>
  <si>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</si>
  <si>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</si>
  <si>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</si>
  <si>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</si>
  <si>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</si>
  <si>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</si>
  <si>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</si>
  <si>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</si>
  <si>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</si>
  <si>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</si>
  <si>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</si>
  <si>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</si>
  <si>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</si>
  <si>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</si>
  <si>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</si>
  <si>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</si>
  <si>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</si>
  <si>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</si>
  <si>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</si>
  <si>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</si>
  <si>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</si>
  <si>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</si>
  <si>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</si>
  <si>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</si>
  <si>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</si>
  <si>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</si>
  <si>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</si>
  <si>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</si>
  <si>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</si>
  <si>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</si>
  <si>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</si>
  <si>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</si>
  <si>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</si>
  <si>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</si>
  <si>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</si>
  <si>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</si>
  <si>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</si>
  <si>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</si>
  <si>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</si>
  <si>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</si>
  <si>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</si>
  <si>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</si>
  <si>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</si>
  <si>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</si>
  <si>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</si>
  <si>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</si>
  <si>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</si>
  <si>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</si>
  <si>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</si>
  <si>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</si>
  <si>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</si>
  <si>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</si>
  <si>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</si>
  <si>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</si>
  <si>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</si>
  <si>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</si>
  <si>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</si>
  <si>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</si>
  <si>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</si>
  <si>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</si>
  <si>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</si>
  <si>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</si>
  <si>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</si>
  <si>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</si>
  <si>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</si>
  <si>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</si>
  <si>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</si>
  <si>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</si>
  <si>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</si>
  <si>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</si>
  <si>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</si>
  <si>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</si>
  <si>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</si>
  <si>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</si>
  <si>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</si>
  <si>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</si>
  <si>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</si>
  <si>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</si>
  <si>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</si>
  <si>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</si>
  <si>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</si>
  <si>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</si>
  <si>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</si>
  <si>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</si>
  <si>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</si>
  <si>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</si>
  <si>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</si>
  <si>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</si>
  <si>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</si>
  <si>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</si>
  <si>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</si>
  <si>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</si>
  <si>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</si>
  <si>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</si>
  <si>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</si>
  <si>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</si>
  <si>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</si>
  <si>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</si>
  <si>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</si>
  <si>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</si>
  <si>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</si>
  <si>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</si>
  <si>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</si>
  <si>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</si>
  <si>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</si>
  <si>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</si>
  <si>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</si>
  <si>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</si>
  <si>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</si>
  <si>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</si>
  <si>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</si>
  <si>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</si>
  <si>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</si>
  <si>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</si>
  <si>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</si>
  <si>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</si>
  <si>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</si>
  <si>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</si>
  <si>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</si>
  <si>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</si>
  <si>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</si>
  <si>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</si>
  <si>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</si>
  <si>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</si>
  <si>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</si>
  <si>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</si>
  <si>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</si>
  <si>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</si>
  <si>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</si>
  <si>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</si>
  <si>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</si>
  <si>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</si>
  <si>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</si>
  <si>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</si>
  <si>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</si>
  <si>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</si>
  <si>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</si>
  <si>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</si>
  <si>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</si>
  <si>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</si>
  <si>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</si>
  <si>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</si>
  <si>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</si>
  <si>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</si>
  <si>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</si>
  <si>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</si>
  <si>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</si>
  <si>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</si>
  <si>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</si>
  <si>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</si>
  <si>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</si>
  <si>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</si>
  <si>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</si>
  <si>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</si>
  <si>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</si>
  <si>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</si>
  <si>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</si>
  <si>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</si>
  <si>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</si>
  <si>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</si>
  <si>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</si>
  <si>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</si>
  <si>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</si>
  <si>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</si>
  <si>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</si>
  <si>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</si>
  <si>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</si>
  <si>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</si>
  <si>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</si>
  <si>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</si>
  <si>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</si>
  <si>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</si>
  <si>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</si>
  <si>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</si>
  <si>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</si>
  <si>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</si>
  <si>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</si>
  <si>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</si>
  <si>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</si>
  <si>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</si>
  <si>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</si>
  <si>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</si>
  <si>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</si>
  <si>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</si>
  <si>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</si>
  <si>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</si>
  <si>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</si>
  <si>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</si>
  <si>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</si>
  <si>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</si>
  <si>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</si>
  <si>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</si>
  <si>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</si>
  <si>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</si>
  <si>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</si>
  <si>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</si>
  <si>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</si>
  <si>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</si>
  <si>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</si>
  <si>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</si>
  <si>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</si>
  <si>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</si>
  <si>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</si>
  <si>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</si>
  <si>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</si>
  <si>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</si>
  <si>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</si>
  <si>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</si>
  <si>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</si>
  <si>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</si>
  <si>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</si>
  <si>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</si>
  <si>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</si>
  <si>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</si>
  <si>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</si>
  <si>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</si>
  <si>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</si>
  <si>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</si>
  <si>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</si>
  <si>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</si>
  <si>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</si>
  <si>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</si>
  <si>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</si>
  <si>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</si>
  <si>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</si>
  <si>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</si>
  <si>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</si>
  <si>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</si>
  <si>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</si>
  <si>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</si>
  <si>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</si>
  <si>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</si>
  <si>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</si>
  <si>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</si>
  <si>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</si>
  <si>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</si>
  <si>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</si>
  <si>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</si>
  <si>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</si>
  <si>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</si>
  <si>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</si>
  <si>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</si>
  <si>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</si>
  <si>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</si>
  <si>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</si>
  <si>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</si>
  <si>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</si>
  <si>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</si>
  <si>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</si>
  <si>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</si>
  <si>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</si>
  <si>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</si>
  <si>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</si>
  <si>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</si>
  <si>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</si>
  <si>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</si>
  <si>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</si>
  <si>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</si>
  <si>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</si>
  <si>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</si>
  <si>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</si>
  <si>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</si>
  <si>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</si>
  <si>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</si>
  <si>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</si>
  <si>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</si>
  <si>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</si>
  <si>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</si>
  <si>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</si>
  <si>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</si>
  <si>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</si>
  <si>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</si>
  <si>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</si>
  <si>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</si>
  <si>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</si>
  <si>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</si>
  <si>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</si>
  <si>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</si>
  <si>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</si>
  <si>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</si>
  <si>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</si>
  <si>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</si>
  <si>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</si>
  <si>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</si>
  <si>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</si>
  <si>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</si>
  <si>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</si>
  <si>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</si>
  <si>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</si>
  <si>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</si>
  <si>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</si>
  <si>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</si>
  <si>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</si>
  <si>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</si>
  <si>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</si>
  <si>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</si>
  <si>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</si>
  <si>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</si>
  <si>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</si>
  <si>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</si>
  <si>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</si>
  <si>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</si>
  <si>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</si>
  <si>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</si>
  <si>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</si>
  <si>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</si>
  <si>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</si>
  <si>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</si>
  <si>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</si>
  <si>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</si>
  <si>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</si>
  <si>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</si>
  <si>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</si>
  <si>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</si>
  <si>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</si>
  <si>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</si>
  <si>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</si>
  <si>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</si>
  <si>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</si>
  <si>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</si>
  <si>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</si>
  <si>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</si>
  <si>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</si>
  <si>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</si>
  <si>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</si>
  <si>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</si>
  <si>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</si>
  <si>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</si>
  <si>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</si>
  <si>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</si>
  <si>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</si>
  <si>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</si>
  <si>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</si>
  <si>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</si>
  <si>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</si>
  <si>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</si>
  <si>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</si>
  <si>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</si>
  <si>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</si>
  <si>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</si>
  <si>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</si>
  <si>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</si>
  <si>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</si>
  <si>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</si>
  <si>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</si>
  <si>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</si>
  <si>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</si>
  <si>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</si>
  <si>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</si>
  <si>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</si>
  <si>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</si>
  <si>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</si>
  <si>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</si>
  <si>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</si>
  <si>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</si>
  <si>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</si>
  <si>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</si>
  <si>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</si>
  <si>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</si>
  <si>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</si>
  <si>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</si>
  <si>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</si>
  <si>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</si>
  <si>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</si>
  <si>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</si>
  <si>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</si>
  <si>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</si>
  <si>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</si>
  <si>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</si>
  <si>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</si>
  <si>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</si>
  <si>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</si>
  <si>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</si>
  <si>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</si>
  <si>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</si>
  <si>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</si>
  <si>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</si>
  <si>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</si>
  <si>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</si>
  <si>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</si>
  <si>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</si>
  <si>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</si>
  <si>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</si>
  <si>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</si>
  <si>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</si>
  <si>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</si>
  <si>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</si>
  <si>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</si>
  <si>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</si>
  <si>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</si>
  <si>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</si>
  <si>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</si>
  <si>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</si>
  <si>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</si>
  <si>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</si>
  <si>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</si>
  <si>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</si>
  <si>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</si>
  <si>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</si>
  <si>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</si>
  <si>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</si>
  <si>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</si>
  <si>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</si>
  <si>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</si>
  <si>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</si>
  <si>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</si>
  <si>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</si>
  <si>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</si>
  <si>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</si>
  <si>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</si>
  <si>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</si>
  <si>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</si>
  <si>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</si>
  <si>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</si>
  <si>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</si>
  <si>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</si>
  <si>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</si>
  <si>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</si>
  <si>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</si>
  <si>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</si>
  <si>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</si>
  <si>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</si>
  <si>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</si>
  <si>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</si>
  <si>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</si>
  <si>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</si>
  <si>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</si>
  <si>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</si>
  <si>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</si>
  <si>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</si>
  <si>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</si>
  <si>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</si>
  <si>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</si>
  <si>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</si>
  <si>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</si>
  <si>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</si>
  <si>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</si>
  <si>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</si>
  <si>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</si>
  <si>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</si>
  <si>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</si>
  <si>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</si>
  <si>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</si>
  <si>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</si>
  <si>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</si>
  <si>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</si>
  <si>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</si>
  <si>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</si>
  <si>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</si>
  <si>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</si>
  <si>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</si>
  <si>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</si>
  <si>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</si>
  <si>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</si>
  <si>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</si>
  <si>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</si>
  <si>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</si>
  <si>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</si>
  <si>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</si>
  <si>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</si>
  <si>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</si>
  <si>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</si>
  <si>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</si>
  <si>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</si>
  <si>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</si>
  <si>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</si>
  <si>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</si>
  <si>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</si>
  <si>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</si>
  <si>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</si>
  <si>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</si>
  <si>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</si>
  <si>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</si>
  <si>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</si>
  <si>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</si>
  <si>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</si>
  <si>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</si>
  <si>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</si>
  <si>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</si>
  <si>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</si>
  <si>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</si>
  <si>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</si>
  <si>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</si>
  <si>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</si>
  <si>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</si>
  <si>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</si>
  <si>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</si>
  <si>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</si>
  <si>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</si>
  <si>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</si>
  <si>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</si>
  <si>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</si>
  <si>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</si>
  <si>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</si>
  <si>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</si>
  <si>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</si>
  <si>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</si>
  <si>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</si>
  <si>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</si>
  <si>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</si>
  <si>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</si>
  <si>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</si>
  <si>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</si>
  <si>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</si>
  <si>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</si>
  <si>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</si>
  <si>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</si>
  <si>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</si>
  <si>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</si>
  <si>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</si>
  <si>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</si>
  <si>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</si>
  <si>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</si>
  <si>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</si>
  <si>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</si>
  <si>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</si>
  <si>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</si>
  <si>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</si>
  <si>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</si>
  <si>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</si>
  <si>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</si>
  <si>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</si>
  <si>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</si>
  <si>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</si>
  <si>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</si>
  <si>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</si>
  <si>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</si>
  <si>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</si>
  <si>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</si>
  <si>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</si>
  <si>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</si>
  <si>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</si>
  <si>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</si>
  <si>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</si>
  <si>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</si>
  <si>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</si>
  <si>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</si>
  <si>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</si>
  <si>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</si>
  <si>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</si>
  <si>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</si>
  <si>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</si>
  <si>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</si>
  <si>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</si>
  <si>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</si>
  <si>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</si>
  <si>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</si>
  <si>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</si>
  <si>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</si>
  <si>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</si>
  <si>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</si>
  <si>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</si>
  <si>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</si>
  <si>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</si>
  <si>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</si>
  <si>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</si>
  <si>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</si>
  <si>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</si>
  <si>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</si>
  <si>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</si>
  <si>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</si>
  <si>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</si>
  <si>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</si>
  <si>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</si>
  <si>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</si>
  <si>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</si>
  <si>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</si>
  <si>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</si>
  <si>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</si>
  <si>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</si>
  <si>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</si>
  <si>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</si>
  <si>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</si>
  <si>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</si>
  <si>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</si>
  <si>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</si>
  <si>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</si>
  <si>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</si>
  <si>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</si>
  <si>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</si>
  <si>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</si>
  <si>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</si>
  <si>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</si>
  <si>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</si>
  <si>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</si>
  <si>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</si>
  <si>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</si>
  <si>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</si>
  <si>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</si>
  <si>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</si>
  <si>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</si>
  <si>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</si>
  <si>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</si>
  <si>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</si>
  <si>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</si>
  <si>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</si>
  <si>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</si>
  <si>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</si>
  <si>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</si>
  <si>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</si>
  <si>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</si>
  <si>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</si>
  <si>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</si>
  <si>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</si>
  <si>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</si>
  <si>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</si>
  <si>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</si>
  <si>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</si>
  <si>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</si>
  <si>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</si>
  <si>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</si>
  <si>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</si>
  <si>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</si>
  <si>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</si>
  <si>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</si>
  <si>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</si>
  <si>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</si>
  <si>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</si>
  <si>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</si>
  <si>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</si>
  <si>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</si>
  <si>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</si>
  <si>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</si>
  <si>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</si>
  <si>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</si>
  <si>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</si>
  <si>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</si>
  <si>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</si>
  <si>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</si>
  <si>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</si>
  <si>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</si>
  <si>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</si>
  <si>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</si>
  <si>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</si>
  <si>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</si>
  <si>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</si>
  <si>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</si>
  <si>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</si>
  <si>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</si>
  <si>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</si>
  <si>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</si>
  <si>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</si>
  <si>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</si>
  <si>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</si>
  <si>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</si>
  <si>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</si>
  <si>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</si>
  <si>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</si>
  <si>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</si>
  <si>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</si>
  <si>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</si>
  <si>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</si>
  <si>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</si>
  <si>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</si>
  <si>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</si>
  <si>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</si>
  <si>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</si>
  <si>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</si>
  <si>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</si>
  <si>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</si>
  <si>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</si>
  <si>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</si>
  <si>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</si>
  <si>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</si>
  <si>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</si>
  <si>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</si>
  <si>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</si>
  <si>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</si>
  <si>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</si>
  <si>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</si>
  <si>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</si>
  <si>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</si>
  <si>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</si>
  <si>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</si>
  <si>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</si>
  <si>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</si>
  <si>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</si>
  <si>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</si>
  <si>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</si>
  <si>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</si>
  <si>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</si>
  <si>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</si>
  <si>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</si>
  <si>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</si>
  <si>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</si>
  <si>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</si>
  <si>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</si>
  <si>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</si>
  <si>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</si>
  <si>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</si>
  <si>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</si>
  <si>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</si>
  <si>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</si>
  <si>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</si>
  <si>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</si>
  <si>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</si>
  <si>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</si>
  <si>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</si>
  <si>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</si>
  <si>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</si>
  <si>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</si>
  <si>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</si>
  <si>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</si>
  <si>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</si>
  <si>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</si>
  <si>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</si>
  <si>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</si>
  <si>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</si>
  <si>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</si>
  <si>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</si>
  <si>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</si>
  <si>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</si>
  <si>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</si>
  <si>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</si>
  <si>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</si>
  <si>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</si>
  <si>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</si>
  <si>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</si>
  <si>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</si>
  <si>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</si>
  <si>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</si>
  <si>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</si>
  <si>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</si>
  <si>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</si>
  <si>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</si>
  <si>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</si>
  <si>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</si>
  <si>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</si>
  <si>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</si>
  <si>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</si>
  <si>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</si>
  <si>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</si>
  <si>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</si>
  <si>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</si>
  <si>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</si>
  <si>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</si>
  <si>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</si>
  <si>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</si>
  <si>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</si>
  <si>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</si>
  <si>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</si>
  <si>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</si>
  <si>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</si>
  <si>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</si>
  <si>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</si>
  <si>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</si>
  <si>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</si>
  <si>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</si>
  <si>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</si>
  <si>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</si>
  <si>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</si>
  <si>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</si>
  <si>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</si>
  <si>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</si>
  <si>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</si>
  <si>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</si>
  <si>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</si>
  <si>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</si>
  <si>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</si>
  <si>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</si>
  <si>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</si>
  <si>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</si>
  <si>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</si>
  <si>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</si>
  <si>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</si>
  <si>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</si>
  <si>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</si>
  <si>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</si>
  <si>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</si>
  <si>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</si>
  <si>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</si>
  <si>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</si>
  <si>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</si>
  <si>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</si>
  <si>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</si>
  <si>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</si>
  <si>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</si>
  <si>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</si>
  <si>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</si>
  <si>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</si>
  <si>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</si>
  <si>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</si>
  <si>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</si>
  <si>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</si>
  <si>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</si>
  <si>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</si>
  <si>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</si>
  <si>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</si>
  <si>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</si>
  <si>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</si>
  <si>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</si>
  <si>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</si>
  <si>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</si>
  <si>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</si>
  <si>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</si>
  <si>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</si>
  <si>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</si>
  <si>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</si>
  <si>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</si>
  <si>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</si>
  <si>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</si>
  <si>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</si>
  <si>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</si>
  <si>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</si>
  <si>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</si>
  <si>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</si>
  <si>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</si>
  <si>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</si>
  <si>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</si>
  <si>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</si>
  <si>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</si>
  <si>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</si>
  <si>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</si>
  <si>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</si>
  <si>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</si>
  <si>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</si>
  <si>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</si>
  <si>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</si>
  <si>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</si>
  <si>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</si>
  <si>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</si>
  <si>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</si>
  <si>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</si>
  <si>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</si>
  <si>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</si>
  <si>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</si>
  <si>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</si>
  <si>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</si>
  <si>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</si>
  <si>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</si>
  <si>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</si>
  <si>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</si>
  <si>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</si>
  <si>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</si>
  <si>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</si>
  <si>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</si>
  <si>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</si>
  <si>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</si>
  <si>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</si>
  <si>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</si>
  <si>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</si>
  <si>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</si>
  <si>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</si>
  <si>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</si>
  <si>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</si>
  <si>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</si>
  <si>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</si>
  <si>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</si>
  <si>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</si>
  <si>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</si>
  <si>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</si>
  <si>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</si>
  <si>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</si>
  <si>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</si>
  <si>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</si>
  <si>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</si>
  <si>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</si>
  <si>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</si>
  <si>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</si>
  <si>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</si>
  <si>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</si>
  <si>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</si>
  <si>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</si>
  <si>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</si>
  <si>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</si>
  <si>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</si>
  <si>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</si>
  <si>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</si>
  <si>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</si>
  <si>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</si>
  <si>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</si>
  <si>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</si>
  <si>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</si>
  <si>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</si>
  <si>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</si>
  <si>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</si>
  <si>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</si>
  <si>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</si>
  <si>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</si>
  <si>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</si>
  <si>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</si>
  <si>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</si>
  <si>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</si>
  <si>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</si>
  <si>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</si>
  <si>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</si>
  <si>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</si>
  <si>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</si>
  <si>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</si>
  <si>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</si>
  <si>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</si>
  <si>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</si>
  <si>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</si>
  <si>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</si>
  <si>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</si>
  <si>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</si>
  <si>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</si>
  <si>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</si>
  <si>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</si>
  <si>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</si>
  <si>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</si>
  <si>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</si>
  <si>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</si>
  <si>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</si>
  <si>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</si>
  <si>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</si>
  <si>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</si>
  <si>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</si>
  <si>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</si>
  <si>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</si>
  <si>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</si>
  <si>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</si>
  <si>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</si>
  <si>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</si>
  <si>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</si>
  <si>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</si>
  <si>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</si>
  <si>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</si>
  <si>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</si>
  <si>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</si>
  <si>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</si>
  <si>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</si>
  <si>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</si>
  <si>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</si>
  <si>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</si>
  <si>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</si>
  <si>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</si>
  <si>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</si>
  <si>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</si>
  <si>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</si>
  <si>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</si>
  <si>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</si>
  <si>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</si>
  <si>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</si>
  <si>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</si>
  <si>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</si>
  <si>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</si>
  <si>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</si>
  <si>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</si>
  <si>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</si>
  <si>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</si>
  <si>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</si>
  <si>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</si>
  <si>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</si>
  <si>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</si>
  <si>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</si>
  <si>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</si>
  <si>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</si>
  <si>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</si>
  <si>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</si>
  <si>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</si>
  <si>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</si>
  <si>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</si>
  <si>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</si>
  <si>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</si>
  <si>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</si>
  <si>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</si>
  <si>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</si>
  <si>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</si>
  <si>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</si>
  <si>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</si>
  <si>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</si>
  <si>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</si>
  <si>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</si>
  <si>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</si>
  <si>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</si>
  <si>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</si>
  <si>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</si>
  <si>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</si>
  <si>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</si>
  <si>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</si>
  <si>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</si>
  <si>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</si>
  <si>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</si>
  <si>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</si>
  <si>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</si>
  <si>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</si>
  <si>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</si>
  <si>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</si>
  <si>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</si>
  <si>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</si>
  <si>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</si>
  <si>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</si>
  <si>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</si>
  <si>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</si>
  <si>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</si>
  <si>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</si>
  <si>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</si>
  <si>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</si>
  <si>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</si>
  <si>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</si>
  <si>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</si>
  <si>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</si>
  <si>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</si>
  <si>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</si>
  <si>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</si>
  <si>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</si>
  <si>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</si>
  <si>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</si>
  <si>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</si>
  <si>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</si>
  <si>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</si>
  <si>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</si>
  <si>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</si>
  <si>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</si>
  <si>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</si>
  <si>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</si>
  <si>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</si>
  <si>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</si>
  <si>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</si>
  <si>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</si>
  <si>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</si>
  <si>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</si>
  <si>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</si>
  <si>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</si>
  <si>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</si>
  <si>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</si>
  <si>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</si>
  <si>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</si>
  <si>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</si>
  <si>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</si>
  <si>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</si>
  <si>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</si>
  <si>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</si>
  <si>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</si>
  <si>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</si>
  <si>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</si>
  <si>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</si>
  <si>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</si>
  <si>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</si>
  <si>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</si>
  <si>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</si>
  <si>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</si>
  <si>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</si>
  <si>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</si>
  <si>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</si>
  <si>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</si>
  <si>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</si>
  <si>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</si>
  <si>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</si>
  <si>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</si>
  <si>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</si>
  <si>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</si>
  <si>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</si>
  <si>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</si>
  <si>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</si>
  <si>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</si>
  <si>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</si>
  <si>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</si>
  <si>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</si>
  <si>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</si>
  <si>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</si>
  <si>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</si>
  <si>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</si>
  <si>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</si>
  <si>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</si>
  <si>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</si>
  <si>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</si>
  <si>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</si>
  <si>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</si>
  <si>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</si>
  <si>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</si>
  <si>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</si>
  <si>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</si>
  <si>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</si>
  <si>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</si>
  <si>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</si>
  <si>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</si>
  <si>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</si>
  <si>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</si>
  <si>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</si>
  <si>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</si>
  <si>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</si>
  <si>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</si>
  <si>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</si>
  <si>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</si>
  <si>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</si>
  <si>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</si>
  <si>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</si>
  <si>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</si>
  <si>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</si>
  <si>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</si>
  <si>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</si>
  <si>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</si>
  <si>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</si>
  <si>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</si>
  <si>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</si>
  <si>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</si>
  <si>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</si>
  <si>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</si>
  <si>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</si>
  <si>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</si>
  <si>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</si>
  <si>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</si>
  <si>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</si>
  <si>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</si>
  <si>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</si>
  <si>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</si>
  <si>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</si>
  <si>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</si>
  <si>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</si>
  <si>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</si>
  <si>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</si>
  <si>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</si>
  <si>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</si>
  <si>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</si>
  <si>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</si>
  <si>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</si>
  <si>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</si>
  <si>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</si>
  <si>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</si>
  <si>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</si>
  <si>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</si>
  <si>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</si>
  <si>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</si>
  <si>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</si>
  <si>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</si>
  <si>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</si>
  <si>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</si>
  <si>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</si>
  <si>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</si>
  <si>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</si>
  <si>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</si>
  <si>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</si>
  <si>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</si>
  <si>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</si>
  <si>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</si>
  <si>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</si>
  <si>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</si>
  <si>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</si>
  <si>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</si>
  <si>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</si>
  <si>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</si>
  <si>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</si>
  <si>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</si>
  <si>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</si>
  <si>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</si>
  <si>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</si>
  <si>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</si>
  <si>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</si>
  <si>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</si>
  <si>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</si>
  <si>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</si>
  <si>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</si>
  <si>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</si>
  <si>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</si>
  <si>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</si>
  <si>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</si>
  <si>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</si>
  <si>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</si>
  <si>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</si>
  <si>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</si>
  <si>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</si>
  <si>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</si>
  <si>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</si>
  <si>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</si>
  <si>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</si>
  <si>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</si>
  <si>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</si>
  <si>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</si>
  <si>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</si>
  <si>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</si>
  <si>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</si>
  <si>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</si>
  <si>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</si>
  <si>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</si>
  <si>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</si>
  <si>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</si>
  <si>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</si>
  <si>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</si>
  <si>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</si>
  <si>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</si>
  <si>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</si>
  <si>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</si>
  <si>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</si>
  <si>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</si>
  <si>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</si>
  <si>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</si>
  <si>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</si>
  <si>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</si>
  <si>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</si>
  <si>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</si>
  <si>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</si>
  <si>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</si>
  <si>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</si>
  <si>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</si>
  <si>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</si>
  <si>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</si>
  <si>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</si>
  <si>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</si>
  <si>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</si>
  <si>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</si>
  <si>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</si>
  <si>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</si>
  <si>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</si>
  <si>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</si>
  <si>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</si>
  <si>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</si>
  <si>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</si>
  <si>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</si>
  <si>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</si>
  <si>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</si>
  <si>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</si>
  <si>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</si>
  <si>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</si>
  <si>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</si>
  <si>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</si>
  <si>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</si>
  <si>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</si>
  <si>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</si>
  <si>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</si>
  <si>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</si>
  <si>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</si>
  <si>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</si>
  <si>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</si>
  <si>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</si>
  <si>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</si>
  <si>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</si>
  <si>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</si>
  <si>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</si>
  <si>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</si>
  <si>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</si>
  <si>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</si>
  <si>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</si>
  <si>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</si>
  <si>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</si>
  <si>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</si>
  <si>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</si>
  <si>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</si>
  <si>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</si>
  <si>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</si>
  <si>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</si>
  <si>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</si>
  <si>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</si>
  <si>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</si>
  <si>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</si>
  <si>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</si>
  <si>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</si>
  <si>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</si>
  <si>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</si>
  <si>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</si>
  <si>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</si>
  <si>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</si>
  <si>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</si>
  <si>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</si>
  <si>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</si>
  <si>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</si>
  <si>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</si>
  <si>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</si>
  <si>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</si>
  <si>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</si>
  <si>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</si>
  <si>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</si>
  <si>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</si>
  <si>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</si>
  <si>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</si>
  <si>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</si>
  <si>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</si>
  <si>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</si>
  <si>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</si>
  <si>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</si>
  <si>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</si>
  <si>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</si>
  <si>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</si>
  <si>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</si>
  <si>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</si>
  <si>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</si>
  <si>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</si>
  <si>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</si>
  <si>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</si>
  <si>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</si>
  <si>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</si>
  <si>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</si>
  <si>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</si>
  <si>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</si>
  <si>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</si>
  <si>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</si>
  <si>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</si>
  <si>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</si>
  <si>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</si>
  <si>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</si>
  <si>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</si>
  <si>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</si>
  <si>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</si>
  <si>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</si>
  <si>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</si>
  <si>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</si>
  <si>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</si>
  <si>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</si>
  <si>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</si>
  <si>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</si>
  <si>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</si>
  <si>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</si>
  <si>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</si>
  <si>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</si>
  <si>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</si>
  <si>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</si>
  <si>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</si>
  <si>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</si>
  <si>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</si>
  <si>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</si>
  <si>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</si>
  <si>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</si>
  <si>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</si>
  <si>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</si>
  <si>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</si>
  <si>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</si>
  <si>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</si>
  <si>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</si>
  <si>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</si>
  <si>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</si>
  <si>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</si>
  <si>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</si>
  <si>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</si>
  <si>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</si>
  <si>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</si>
  <si>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</si>
  <si>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</si>
  <si>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</si>
  <si>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</si>
  <si>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</si>
  <si>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</si>
  <si>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</si>
  <si>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</si>
  <si>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</si>
  <si>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</si>
  <si>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</si>
  <si>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</si>
  <si>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</si>
  <si>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</si>
  <si>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</si>
  <si>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</si>
  <si>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</si>
  <si>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</si>
  <si>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</si>
  <si>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</si>
  <si>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</si>
  <si>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</si>
  <si>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</si>
  <si>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</si>
  <si>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</si>
  <si>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</si>
  <si>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</si>
  <si>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</si>
  <si>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</si>
  <si>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</si>
  <si>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</si>
  <si>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</si>
  <si>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</si>
  <si>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</si>
  <si>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</si>
  <si>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</si>
  <si>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</si>
  <si>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</si>
  <si>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</si>
  <si>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</si>
  <si>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</si>
  <si>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</si>
  <si>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</si>
  <si>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</si>
  <si>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</si>
  <si>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</si>
  <si>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</si>
  <si>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</si>
  <si>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</si>
  <si>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</si>
  <si>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</si>
  <si>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</si>
  <si>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</si>
  <si>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</si>
  <si>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</si>
  <si>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</si>
  <si>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</si>
  <si>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</si>
  <si>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</si>
  <si>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</si>
  <si>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</si>
  <si>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</si>
  <si>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</si>
  <si>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</si>
  <si>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</si>
  <si>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</si>
  <si>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</si>
  <si>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</si>
  <si>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</si>
  <si>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</si>
  <si>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</si>
  <si>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</si>
  <si>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</si>
  <si>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</si>
  <si>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</si>
  <si>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</si>
  <si>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</si>
  <si>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</si>
  <si>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</si>
  <si>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</si>
  <si>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</si>
  <si>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</si>
  <si>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</si>
  <si>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</si>
  <si>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</si>
  <si>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</si>
  <si>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</si>
  <si>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</si>
  <si>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</si>
  <si>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</si>
  <si>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</si>
  <si>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</si>
  <si>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</si>
  <si>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</si>
  <si>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</si>
  <si>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</si>
  <si>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</si>
  <si>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</si>
  <si>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</si>
  <si>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</si>
  <si>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</si>
  <si>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</si>
  <si>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</si>
  <si>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</si>
  <si>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</si>
  <si>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</si>
  <si>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</si>
  <si>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</si>
  <si>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</si>
  <si>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</si>
  <si>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</si>
  <si>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</si>
  <si>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</si>
  <si>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</si>
  <si>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</si>
  <si>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</si>
  <si>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</si>
  <si>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</si>
  <si>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</si>
  <si>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</si>
  <si>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</si>
  <si>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</si>
  <si>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</si>
  <si>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</si>
  <si>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</si>
  <si>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</si>
  <si>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</si>
  <si>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</si>
  <si>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</si>
  <si>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</si>
  <si>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</si>
  <si>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</si>
  <si>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</si>
  <si>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</si>
  <si>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</si>
  <si>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</si>
  <si>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</si>
  <si>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</si>
  <si>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</si>
  <si>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</si>
  <si>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</si>
  <si>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</si>
  <si>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</si>
  <si>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</si>
  <si>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</si>
  <si>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</si>
  <si>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</si>
  <si>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</si>
  <si>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</si>
  <si>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</si>
  <si>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</si>
  <si>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</si>
  <si>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</si>
  <si>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</si>
  <si>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</si>
  <si>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</si>
  <si>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</si>
  <si>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</si>
  <si>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</si>
  <si>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</si>
  <si>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</si>
  <si>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</si>
  <si>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</si>
  <si>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</si>
  <si>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</si>
  <si>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</si>
  <si>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</si>
  <si>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</si>
  <si>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</si>
  <si>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</si>
  <si>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</si>
  <si>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</si>
  <si>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</si>
  <si>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</si>
  <si>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</si>
  <si>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</si>
  <si>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</si>
  <si>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</si>
  <si>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</si>
  <si>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</si>
  <si>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</si>
  <si>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</si>
  <si>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</si>
  <si>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</si>
  <si>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</si>
  <si>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</si>
  <si>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</si>
  <si>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</si>
  <si>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</si>
  <si>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</si>
  <si>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</si>
  <si>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</si>
  <si>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</si>
  <si>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</si>
  <si>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</si>
  <si>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</si>
  <si>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</si>
  <si>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</si>
  <si>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</si>
  <si>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</si>
  <si>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</si>
  <si>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</si>
  <si>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</si>
  <si>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</si>
  <si>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</si>
  <si>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</si>
  <si>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</si>
  <si>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</si>
  <si>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</si>
  <si>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</si>
  <si>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</si>
  <si>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</si>
  <si>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</si>
  <si>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</si>
  <si>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</si>
  <si>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</si>
  <si>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</si>
  <si>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</si>
  <si>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</si>
  <si>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</si>
  <si>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</si>
  <si>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</si>
  <si>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</si>
  <si>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</si>
  <si>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</si>
  <si>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</si>
  <si>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</si>
  <si>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</si>
  <si>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</si>
  <si>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</si>
  <si>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</si>
  <si>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</si>
  <si>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</si>
  <si>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</si>
  <si>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</si>
  <si>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</si>
  <si>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</si>
  <si>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</si>
  <si>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</si>
  <si>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</si>
  <si>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</si>
  <si>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</si>
  <si>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</si>
  <si>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</si>
  <si>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</si>
  <si>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</si>
  <si>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</si>
  <si>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</si>
  <si>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</si>
  <si>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</si>
  <si>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</si>
  <si>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</si>
  <si>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</si>
  <si>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</si>
  <si>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</si>
  <si>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</si>
  <si>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</si>
  <si>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</si>
  <si>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</si>
  <si>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</si>
  <si>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</si>
  <si>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</si>
  <si>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</si>
  <si>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</si>
  <si>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</si>
  <si>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</si>
  <si>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</si>
  <si>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</si>
  <si>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</si>
  <si>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</si>
  <si>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</si>
  <si>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</si>
  <si>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</si>
  <si>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</si>
  <si>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</si>
  <si>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</si>
  <si>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</si>
  <si>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</si>
  <si>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</si>
  <si>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</si>
  <si>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</si>
  <si>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</si>
  <si>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</si>
  <si>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</si>
  <si>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</si>
  <si>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</si>
  <si>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</si>
  <si>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</si>
  <si>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</si>
  <si>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</si>
  <si>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</si>
  <si>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</si>
  <si>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</si>
  <si>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</si>
  <si>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</si>
  <si>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</si>
  <si>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</si>
  <si>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</si>
  <si>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</si>
  <si>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</si>
  <si>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</si>
  <si>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</si>
  <si>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</si>
  <si>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</si>
  <si>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</si>
  <si>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</si>
  <si>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</si>
  <si>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</si>
  <si>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</si>
  <si>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</si>
  <si>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</si>
  <si>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</si>
  <si>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</si>
  <si>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</si>
  <si>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</si>
  <si>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</si>
  <si>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</si>
  <si>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</si>
  <si>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</si>
  <si>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</si>
  <si>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</si>
  <si>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</si>
  <si>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</si>
  <si>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</si>
  <si>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</si>
  <si>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</si>
  <si>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</si>
  <si>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</si>
  <si>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</si>
  <si>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</si>
  <si>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</si>
  <si>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</si>
  <si>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</si>
  <si>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</si>
  <si>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</si>
  <si>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</si>
  <si>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</si>
  <si>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</si>
  <si>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</si>
  <si>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</si>
  <si>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</si>
  <si>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</si>
  <si>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</si>
  <si>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</si>
  <si>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</si>
  <si>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</si>
  <si>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</si>
  <si>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</si>
  <si>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</si>
  <si>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</si>
  <si>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</si>
  <si>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</si>
  <si>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</si>
  <si>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</si>
  <si>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</si>
  <si>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</si>
  <si>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</si>
  <si>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</si>
  <si>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</si>
  <si>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</si>
  <si>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</si>
  <si>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</si>
  <si>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</si>
  <si>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</si>
  <si>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</si>
  <si>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</si>
  <si>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</si>
  <si>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</si>
  <si>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</si>
  <si>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</si>
  <si>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</si>
  <si>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</si>
  <si>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</si>
  <si>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</si>
  <si>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</si>
  <si>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</si>
  <si>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</si>
  <si>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</si>
  <si>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</si>
  <si>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</si>
  <si>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</si>
  <si>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</si>
  <si>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</si>
  <si>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</si>
  <si>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</si>
  <si>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</si>
  <si>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</si>
  <si>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</si>
  <si>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</si>
  <si>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</si>
  <si>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</si>
  <si>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</si>
  <si>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</si>
  <si>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</si>
  <si>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</si>
  <si>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</si>
  <si>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</si>
  <si>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</si>
  <si>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</si>
  <si>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</si>
  <si>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</si>
  <si>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</si>
  <si>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</si>
  <si>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</si>
  <si>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</si>
  <si>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</si>
  <si>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</si>
  <si>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</si>
  <si>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</si>
  <si>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</si>
  <si>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</si>
  <si>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</si>
  <si>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</si>
  <si>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</si>
  <si>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</si>
  <si>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</si>
  <si>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</si>
  <si>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</si>
  <si>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</si>
  <si>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</si>
  <si>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</si>
  <si>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</si>
  <si>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</si>
  <si>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</si>
  <si>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</si>
  <si>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</si>
  <si>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</si>
  <si>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</si>
  <si>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</si>
  <si>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</si>
  <si>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</si>
  <si>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</si>
  <si>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</si>
  <si>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</si>
  <si>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</si>
  <si>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</si>
  <si>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</si>
  <si>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</si>
  <si>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</si>
  <si>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</si>
  <si>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</si>
  <si>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</si>
  <si>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</si>
  <si>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</si>
  <si>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</si>
  <si>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</si>
  <si>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</si>
  <si>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</si>
  <si>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</si>
  <si>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</si>
  <si>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</si>
  <si>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</si>
  <si>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</si>
  <si>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</si>
  <si>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</si>
  <si>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</si>
  <si>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</si>
  <si>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</si>
  <si>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</si>
  <si>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</si>
  <si>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</si>
  <si>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</si>
  <si>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</si>
  <si>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</si>
  <si>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</si>
  <si>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</si>
  <si>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</si>
  <si>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</si>
  <si>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</si>
  <si>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</si>
  <si>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</si>
  <si>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</si>
  <si>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</si>
  <si>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</si>
  <si>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</si>
  <si>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</si>
  <si>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</si>
  <si>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</si>
  <si>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</si>
  <si>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</si>
  <si>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</si>
  <si>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</si>
  <si>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</si>
  <si>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</si>
  <si>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</si>
  <si>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</si>
  <si>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</si>
  <si>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</si>
  <si>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</si>
  <si>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</si>
  <si>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</si>
  <si>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</si>
  <si>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</si>
  <si>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</si>
  <si>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</si>
  <si>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</si>
  <si>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</si>
  <si>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</si>
  <si>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</si>
  <si>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</si>
  <si>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</si>
  <si>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</si>
  <si>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</si>
  <si>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</si>
  <si>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</si>
  <si>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</si>
  <si>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</si>
  <si>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</si>
  <si>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</si>
  <si>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</si>
  <si>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</si>
  <si>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</si>
  <si>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</si>
  <si>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</si>
  <si>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</si>
  <si>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</si>
  <si>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</si>
  <si>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</si>
  <si>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</si>
  <si>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</si>
  <si>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</si>
  <si>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</si>
  <si>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</si>
  <si>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</si>
  <si>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</si>
  <si>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</si>
  <si>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</si>
  <si>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</si>
  <si>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</si>
  <si>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</si>
  <si>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</si>
  <si>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</si>
  <si>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</si>
  <si>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</si>
  <si>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</si>
  <si>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</si>
  <si>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</si>
  <si>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</si>
  <si>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</si>
  <si>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</si>
  <si>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</si>
  <si>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</si>
  <si>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</si>
  <si>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</si>
  <si>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</si>
  <si>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</si>
  <si>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</si>
  <si>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</si>
  <si>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</si>
  <si>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</si>
  <si>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</si>
  <si>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</si>
  <si>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</si>
  <si>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</si>
  <si>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</si>
  <si>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</si>
  <si>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</si>
  <si>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</si>
  <si>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</si>
  <si>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</si>
  <si>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</si>
  <si>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</si>
  <si>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</si>
  <si>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</si>
  <si>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</si>
  <si>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</si>
  <si>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</si>
  <si>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</si>
  <si>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</si>
  <si>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</si>
  <si>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</si>
  <si>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</si>
  <si>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</si>
  <si>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</si>
  <si>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</si>
  <si>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</si>
  <si>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</si>
  <si>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</si>
  <si>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</si>
  <si>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</si>
  <si>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</si>
  <si>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</si>
  <si>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</si>
  <si>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</si>
  <si>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</si>
  <si>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</si>
  <si>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</si>
  <si>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</si>
  <si>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</si>
  <si>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</si>
  <si>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</si>
  <si>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</si>
  <si>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</si>
  <si>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</si>
  <si>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</si>
  <si>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</si>
  <si>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</si>
  <si>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</si>
  <si>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</si>
  <si>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</si>
  <si>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</si>
  <si>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</si>
  <si>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</si>
  <si>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</si>
  <si>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</si>
  <si>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</si>
  <si>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</si>
  <si>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</si>
  <si>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</si>
  <si>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</si>
  <si>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</si>
  <si>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</si>
  <si>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</si>
  <si>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</si>
  <si>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</si>
  <si>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</si>
  <si>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</si>
  <si>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</si>
  <si>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</si>
  <si>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</si>
  <si>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</si>
  <si>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</si>
  <si>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</si>
  <si>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</si>
  <si>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</si>
  <si>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</si>
  <si>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</si>
  <si>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</si>
  <si>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</si>
  <si>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</si>
  <si>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</si>
  <si>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</si>
  <si>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</si>
  <si>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</si>
  <si>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</si>
  <si>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</si>
  <si>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</si>
  <si>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</si>
  <si>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</si>
  <si>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</si>
  <si>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</si>
  <si>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</si>
  <si>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</si>
  <si>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</si>
  <si>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</si>
  <si>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</si>
  <si>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</si>
  <si>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</si>
  <si>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</si>
  <si>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</si>
  <si>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</si>
  <si>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</si>
  <si>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</si>
  <si>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</si>
  <si>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</si>
  <si>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</si>
  <si>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</si>
  <si>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</si>
  <si>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</si>
  <si>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</si>
  <si>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</si>
  <si>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</si>
  <si>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</si>
  <si>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</si>
  <si>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</si>
  <si>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</si>
  <si>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</si>
  <si>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</si>
  <si>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</si>
  <si>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</si>
  <si>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</si>
  <si>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</si>
  <si>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</si>
  <si>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</si>
  <si>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</si>
  <si>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</si>
  <si>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</si>
  <si>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</si>
  <si>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</si>
  <si>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</si>
  <si>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</si>
  <si>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</si>
  <si>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</si>
  <si>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</si>
  <si>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</si>
  <si>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</si>
  <si>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</si>
  <si>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</si>
  <si>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</si>
  <si>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</si>
  <si>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</si>
  <si>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</si>
  <si>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</si>
  <si>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</si>
  <si>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</si>
  <si>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</si>
  <si>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</si>
  <si>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</si>
  <si>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</si>
  <si>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</si>
  <si>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</si>
  <si>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</si>
  <si>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</si>
  <si>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</si>
  <si>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</si>
  <si>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</si>
  <si>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</si>
  <si>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</si>
  <si>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</si>
  <si>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</si>
  <si>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</si>
  <si>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</si>
  <si>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</si>
  <si>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</si>
  <si>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</si>
  <si>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</si>
  <si>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</si>
  <si>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</si>
  <si>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</si>
  <si>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</si>
  <si>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</si>
  <si>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</si>
  <si>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</si>
  <si>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</si>
  <si>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</si>
  <si>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</si>
  <si>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</si>
  <si>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</si>
  <si>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</si>
  <si>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</si>
  <si>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</si>
  <si>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</si>
  <si>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</si>
  <si>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</si>
  <si>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</si>
  <si>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</si>
  <si>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</si>
  <si>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</si>
  <si>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</si>
  <si>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</si>
  <si>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</si>
  <si>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</si>
  <si>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</si>
  <si>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</si>
  <si>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</si>
  <si>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</si>
  <si>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</si>
  <si>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</si>
  <si>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</si>
  <si>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</si>
  <si>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</si>
  <si>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</si>
  <si>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</si>
  <si>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</si>
  <si>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</si>
  <si>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</si>
  <si>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</si>
  <si>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</si>
  <si>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</si>
  <si>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</si>
  <si>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</si>
  <si>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</si>
  <si>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</si>
  <si>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</si>
  <si>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</si>
  <si>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</si>
  <si>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</si>
  <si>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</si>
  <si>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</si>
  <si>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</si>
  <si>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</si>
  <si>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</si>
  <si>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</si>
  <si>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</si>
  <si>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</si>
  <si>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</si>
  <si>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</si>
  <si>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</si>
  <si>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</si>
  <si>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</si>
  <si>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</si>
  <si>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</si>
  <si>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</si>
  <si>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</si>
  <si>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</si>
  <si>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</si>
  <si>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</si>
  <si>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</si>
  <si>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</si>
  <si>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</si>
  <si>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</si>
  <si>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</si>
  <si>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</si>
  <si>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</si>
  <si>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</si>
  <si>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</si>
  <si>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</si>
  <si>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</si>
  <si>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</si>
  <si>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</si>
  <si>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</si>
  <si>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</si>
  <si>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</si>
  <si>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</si>
  <si>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</si>
  <si>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</si>
  <si>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</si>
  <si>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</si>
  <si>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</si>
  <si>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</si>
  <si>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</si>
  <si>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</si>
  <si>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</si>
  <si>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</si>
  <si>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</si>
  <si>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</si>
  <si>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</si>
  <si>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</si>
  <si>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</si>
  <si>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</si>
  <si>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</si>
  <si>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</si>
  <si>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</si>
  <si>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</si>
  <si>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</si>
  <si>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</si>
  <si>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</si>
  <si>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</si>
  <si>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</si>
  <si>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</si>
  <si>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</si>
  <si>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</si>
  <si>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</si>
  <si>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</si>
  <si>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</si>
  <si>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</si>
  <si>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</si>
  <si>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</si>
  <si>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</si>
  <si>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</si>
  <si>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</si>
  <si>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</si>
  <si>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</si>
  <si>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</si>
  <si>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</si>
  <si>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</si>
  <si>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</si>
  <si>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</si>
  <si>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</si>
  <si>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</si>
  <si>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</si>
  <si>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</si>
  <si>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</si>
  <si>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</si>
  <si>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</si>
  <si>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</si>
  <si>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</si>
  <si>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</si>
  <si>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</si>
  <si>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</si>
  <si>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</si>
  <si>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</si>
  <si>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</si>
  <si>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</si>
  <si>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</si>
  <si>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</si>
  <si>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</si>
  <si>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</si>
  <si>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</si>
  <si>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</si>
  <si>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</si>
  <si>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</si>
  <si>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</si>
  <si>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</si>
  <si>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</si>
  <si>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</si>
  <si>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</si>
  <si>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</si>
  <si>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</si>
  <si>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</si>
  <si>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</si>
  <si>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</si>
  <si>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</si>
  <si>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</si>
  <si>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</si>
  <si>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</si>
  <si>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</si>
  <si>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</si>
  <si>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</si>
  <si>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</si>
  <si>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</si>
  <si>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</si>
  <si>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</si>
  <si>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</si>
  <si>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</si>
  <si>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</si>
  <si>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</si>
  <si>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</si>
  <si>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</si>
  <si>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</si>
  <si>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</si>
  <si>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</si>
  <si>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</si>
  <si>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</si>
  <si>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</si>
  <si>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</si>
  <si>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</si>
  <si>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</si>
  <si>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</si>
  <si>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</si>
  <si>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</si>
  <si>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</si>
  <si>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</si>
  <si>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</si>
  <si>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</si>
  <si>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</si>
  <si>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</si>
  <si>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</si>
  <si>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</si>
  <si>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</si>
  <si>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</si>
  <si>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</si>
  <si>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</si>
  <si>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</si>
  <si>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</si>
  <si>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</si>
  <si>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</si>
  <si>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</si>
  <si>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</si>
  <si>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</si>
  <si>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</si>
  <si>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</si>
  <si>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</si>
  <si>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</si>
  <si>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</si>
  <si>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</si>
  <si>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</si>
  <si>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</si>
  <si>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</si>
  <si>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</si>
  <si>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</si>
  <si>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</si>
  <si>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</si>
  <si>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</si>
  <si>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</si>
  <si>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</si>
  <si>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</si>
  <si>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</si>
  <si>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</si>
  <si>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</si>
  <si>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</si>
  <si>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</si>
  <si>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</si>
  <si>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</si>
  <si>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</si>
  <si>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</si>
  <si>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</si>
  <si>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</si>
  <si>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</si>
  <si>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</si>
  <si>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</si>
  <si>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</si>
  <si>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</si>
  <si>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</si>
  <si>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</si>
  <si>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</si>
  <si>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</si>
  <si>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</si>
  <si>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</si>
  <si>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</si>
  <si>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</si>
  <si>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</si>
  <si>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</si>
  <si>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</si>
  <si>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</si>
  <si>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</si>
  <si>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</si>
  <si>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</si>
  <si>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</si>
  <si>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</si>
  <si>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</si>
  <si>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</si>
  <si>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</si>
  <si>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</si>
  <si>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</si>
  <si>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</si>
  <si>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</si>
  <si>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</si>
  <si>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</si>
  <si>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</si>
  <si>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</si>
  <si>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</si>
  <si>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</si>
  <si>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</si>
  <si>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</si>
  <si>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</si>
  <si>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</si>
  <si>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</si>
  <si>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</si>
  <si>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</si>
  <si>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</si>
  <si>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</si>
  <si>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</si>
  <si>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</si>
  <si>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</si>
  <si>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</si>
  <si>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</si>
  <si>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</si>
  <si>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</si>
  <si>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</si>
  <si>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</si>
  <si>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</si>
  <si>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</si>
  <si>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</si>
  <si>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</si>
  <si>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</si>
  <si>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</si>
  <si>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</si>
  <si>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</si>
  <si>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</si>
  <si>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</si>
  <si>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</si>
  <si>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</si>
  <si>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</si>
  <si>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</si>
  <si>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</si>
  <si>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</si>
  <si>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</si>
  <si>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</si>
  <si>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</si>
  <si>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</si>
  <si>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</si>
  <si>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</si>
  <si>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</si>
  <si>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</si>
  <si>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</si>
  <si>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</si>
  <si>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</si>
  <si>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</si>
  <si>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</si>
  <si>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</si>
  <si>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</si>
  <si>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</si>
  <si>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</si>
  <si>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</si>
  <si>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</si>
  <si>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</si>
  <si>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</si>
  <si>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</si>
  <si>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</si>
  <si>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</si>
  <si>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</si>
  <si>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</si>
  <si>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</si>
  <si>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</si>
  <si>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</si>
  <si>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</si>
  <si>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</si>
  <si>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</si>
  <si>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</si>
  <si>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</si>
  <si>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</si>
  <si>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</si>
  <si>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</si>
  <si>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</si>
  <si>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</si>
  <si>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</si>
  <si>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</si>
  <si>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</si>
  <si>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</si>
  <si>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</si>
  <si>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</si>
  <si>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</si>
  <si>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</si>
  <si>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</si>
  <si>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</si>
  <si>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</si>
  <si>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</si>
  <si>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</si>
  <si>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</si>
  <si>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</si>
  <si>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</si>
  <si>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</si>
  <si>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</si>
  <si>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</si>
  <si>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</si>
  <si>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</si>
  <si>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</si>
  <si>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</si>
  <si>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</si>
  <si>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</si>
  <si>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</si>
  <si>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</si>
  <si>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</si>
  <si>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</si>
  <si>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</si>
  <si>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</si>
  <si>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</si>
  <si>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</si>
  <si>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</si>
  <si>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</si>
  <si>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</si>
  <si>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</si>
  <si>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</si>
  <si>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</si>
  <si>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</si>
  <si>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</si>
  <si>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</si>
  <si>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</si>
  <si>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</si>
  <si>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</si>
  <si>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</si>
  <si>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</si>
  <si>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</si>
  <si>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</si>
  <si>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</si>
  <si>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</si>
  <si>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</si>
  <si>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</si>
  <si>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</si>
  <si>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</si>
  <si>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</si>
  <si>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</si>
  <si>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</si>
  <si>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</si>
  <si>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</si>
  <si>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</si>
  <si>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</si>
  <si>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</si>
  <si>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</si>
  <si>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</si>
  <si>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</si>
  <si>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</si>
  <si>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</si>
  <si>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</si>
  <si>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</si>
  <si>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</si>
  <si>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</si>
  <si>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</si>
  <si>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</si>
  <si>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</si>
  <si>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</si>
  <si>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</si>
  <si>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</si>
  <si>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</si>
  <si>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</si>
  <si>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</si>
  <si>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</si>
  <si>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</si>
  <si>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</si>
  <si>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</si>
  <si>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</si>
  <si>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</si>
  <si>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</si>
  <si>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</si>
  <si>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</si>
  <si>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</si>
  <si>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</si>
  <si>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</si>
  <si>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</si>
  <si>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</si>
  <si>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</si>
  <si>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</si>
  <si>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</si>
  <si>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</si>
  <si>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</si>
  <si>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</si>
  <si>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</si>
  <si>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</si>
  <si>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</si>
  <si>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</si>
  <si>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</si>
  <si>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</si>
  <si>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</si>
  <si>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</si>
  <si>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</si>
  <si>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</si>
  <si>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</si>
  <si>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</si>
  <si>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</si>
  <si>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</si>
  <si>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</si>
  <si>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</si>
  <si>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</si>
  <si>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</si>
  <si>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</si>
  <si>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</si>
  <si>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</si>
  <si>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</si>
  <si>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</si>
  <si>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</si>
  <si>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</si>
  <si>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</si>
  <si>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</si>
  <si>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</si>
  <si>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</si>
  <si>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</si>
  <si>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</si>
  <si>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</si>
  <si>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</si>
  <si>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</si>
  <si>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</si>
  <si>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</si>
  <si>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</si>
  <si>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</si>
  <si>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</si>
  <si>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</si>
  <si>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</si>
  <si>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</si>
  <si>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</si>
  <si>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</si>
  <si>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</si>
  <si>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</si>
  <si>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</si>
  <si>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</si>
  <si>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</si>
  <si>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</si>
  <si>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</si>
  <si>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</si>
  <si>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</si>
  <si>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</si>
  <si>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</si>
  <si>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</si>
  <si>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</si>
  <si>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</si>
  <si>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</si>
  <si>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</si>
  <si>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</si>
  <si>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</si>
  <si>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</si>
  <si>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</si>
  <si>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</si>
  <si>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</si>
  <si>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</si>
  <si>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</si>
  <si>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</si>
  <si>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</si>
  <si>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</si>
  <si>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</si>
  <si>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</si>
  <si>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</si>
  <si>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</si>
  <si>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</si>
  <si>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</si>
  <si>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</si>
  <si>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</si>
  <si>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</si>
  <si>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</si>
  <si>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</si>
  <si>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</si>
  <si>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</si>
  <si>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</si>
  <si>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</si>
  <si>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</si>
  <si>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</si>
  <si>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</si>
  <si>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</si>
  <si>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</si>
  <si>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</si>
  <si>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</si>
  <si>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</si>
  <si>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</si>
  <si>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</si>
  <si>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</si>
  <si>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</si>
  <si>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</si>
  <si>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</si>
  <si>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</si>
  <si>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</si>
  <si>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</si>
  <si>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</si>
  <si>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</si>
  <si>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</si>
  <si>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</si>
  <si>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</si>
  <si>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</si>
  <si>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</si>
  <si>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</si>
  <si>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</si>
  <si>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</si>
  <si>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</si>
  <si>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</si>
  <si>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</si>
  <si>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</si>
  <si>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</si>
  <si>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</si>
  <si>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</si>
  <si>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</si>
  <si>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</si>
  <si>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</si>
  <si>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</si>
  <si>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</si>
  <si>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</si>
  <si>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</si>
  <si>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</si>
  <si>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</si>
  <si>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</si>
  <si>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</si>
  <si>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</si>
  <si>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</si>
  <si>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</si>
  <si>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</si>
  <si>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</si>
  <si>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</si>
  <si>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</si>
  <si>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</si>
  <si>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</si>
  <si>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</si>
  <si>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</si>
  <si>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</si>
  <si>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</si>
  <si>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</si>
  <si>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</si>
  <si>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</si>
  <si>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</si>
  <si>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</si>
  <si>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</si>
  <si>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</si>
  <si>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</si>
  <si>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</si>
  <si>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</si>
  <si>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</si>
  <si>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</si>
  <si>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</si>
  <si>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</si>
  <si>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</si>
  <si>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</si>
  <si>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</si>
  <si>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</si>
  <si>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</si>
  <si>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</si>
  <si>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</si>
  <si>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</si>
  <si>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</si>
  <si>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</si>
  <si>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</si>
  <si>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</si>
  <si>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</si>
  <si>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</si>
  <si>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</si>
  <si>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</si>
  <si>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</si>
  <si>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</si>
  <si>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</si>
  <si>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</si>
  <si>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</si>
  <si>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</si>
  <si>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</si>
  <si>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</si>
  <si>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</si>
  <si>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</si>
  <si>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</si>
  <si>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</si>
  <si>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</si>
  <si>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</si>
  <si>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</si>
  <si>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</si>
  <si>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</si>
  <si>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</si>
  <si>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</si>
  <si>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</si>
  <si>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</si>
  <si>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</si>
  <si>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</si>
  <si>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</si>
  <si>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</si>
  <si>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</si>
  <si>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</si>
  <si>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</si>
  <si>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</si>
  <si>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</si>
  <si>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</si>
  <si>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</si>
  <si>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</si>
  <si>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</si>
  <si>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</si>
  <si>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</si>
  <si>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</si>
  <si>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</si>
  <si>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</si>
  <si>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</si>
  <si>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</si>
  <si>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</si>
  <si>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</si>
  <si>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</si>
  <si>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</si>
  <si>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</si>
  <si>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</si>
  <si>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</si>
  <si>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</si>
  <si>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</si>
  <si>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</si>
  <si>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</si>
  <si>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</si>
  <si>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</si>
  <si>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</si>
  <si>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</si>
  <si>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</si>
  <si>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</si>
  <si>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</si>
  <si>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</si>
  <si>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</si>
  <si>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</si>
  <si>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</si>
  <si>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</si>
  <si>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</si>
  <si>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</si>
  <si>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</si>
  <si>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</si>
  <si>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</si>
  <si>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</si>
  <si>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</si>
  <si>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</si>
  <si>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</si>
  <si>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</si>
  <si>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</si>
  <si>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</si>
  <si>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</si>
  <si>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</si>
  <si>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</si>
  <si>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</si>
  <si>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</si>
  <si>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</si>
  <si>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</si>
  <si>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</si>
  <si>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</si>
  <si>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</si>
  <si>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</si>
  <si>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</si>
  <si>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</si>
  <si>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</si>
  <si>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</si>
  <si>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</si>
  <si>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</si>
  <si>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</si>
  <si>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</si>
  <si>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</si>
  <si>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</si>
  <si>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</si>
  <si>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</si>
  <si>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</si>
  <si>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</si>
  <si>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</si>
  <si>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</si>
  <si>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</si>
  <si>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</si>
  <si>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</si>
  <si>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</si>
  <si>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</si>
  <si>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</si>
  <si>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</si>
  <si>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</si>
  <si>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</si>
  <si>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</si>
  <si>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</si>
  <si>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</si>
  <si>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</si>
  <si>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</si>
  <si>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</si>
  <si>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</si>
  <si>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</si>
  <si>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</si>
  <si>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</si>
  <si>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</si>
  <si>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</si>
  <si>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</si>
  <si>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</si>
  <si>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</si>
  <si>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</si>
  <si>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</si>
  <si>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</si>
  <si>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</si>
  <si>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</si>
  <si>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</si>
  <si>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</si>
  <si>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</si>
  <si>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</si>
  <si>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</si>
  <si>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</si>
  <si>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</si>
  <si>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</si>
  <si>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</si>
  <si>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</si>
  <si>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</si>
  <si>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</si>
  <si>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</si>
  <si>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</si>
  <si>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</si>
  <si>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</si>
  <si>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</si>
  <si>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</si>
  <si>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</si>
  <si>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</si>
  <si>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</si>
  <si>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</si>
  <si>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</si>
  <si>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</si>
  <si>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</si>
  <si>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</si>
  <si>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</si>
  <si>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</si>
  <si>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</si>
  <si>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</si>
  <si>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</si>
  <si>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</si>
  <si>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</si>
  <si>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</si>
  <si>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</si>
  <si>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</si>
  <si>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</si>
  <si>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</si>
  <si>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</si>
  <si>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</si>
  <si>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</si>
  <si>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</si>
  <si>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</si>
  <si>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</si>
  <si>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</si>
  <si>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</si>
  <si>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</si>
  <si>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</si>
  <si>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</si>
  <si>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</si>
  <si>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</si>
  <si>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</si>
  <si>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</si>
  <si>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</si>
  <si>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</si>
  <si>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</si>
  <si>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</si>
  <si>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</si>
  <si>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</si>
  <si>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</si>
  <si>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</si>
  <si>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</si>
  <si>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</si>
  <si>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</si>
  <si>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</si>
  <si>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</si>
  <si>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</si>
  <si>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</si>
  <si>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</si>
  <si>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</si>
  <si>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</si>
  <si>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</si>
  <si>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</si>
  <si>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</si>
  <si>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</si>
  <si>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</si>
  <si>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</si>
  <si>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</si>
  <si>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</si>
  <si>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</si>
  <si>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</si>
  <si>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</si>
  <si>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</si>
  <si>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</si>
  <si>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</si>
  <si>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</si>
  <si>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</si>
  <si>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</si>
  <si>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</si>
  <si>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</si>
  <si>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</si>
  <si>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</si>
  <si>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</si>
  <si>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</si>
  <si>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</si>
  <si>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</si>
  <si>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</si>
  <si>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</si>
  <si>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</si>
  <si>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</si>
  <si>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</si>
  <si>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</si>
  <si>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</si>
  <si>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</si>
  <si>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</si>
  <si>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</si>
  <si>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</si>
  <si>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</si>
  <si>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</si>
  <si>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</si>
  <si>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</si>
  <si>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</si>
  <si>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</si>
  <si>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</si>
  <si>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</si>
  <si>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</si>
  <si>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</si>
  <si>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</si>
  <si>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</si>
  <si>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</si>
  <si>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</si>
  <si>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</si>
  <si>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</si>
  <si>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</si>
  <si>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</si>
  <si>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</si>
  <si>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</si>
  <si>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</si>
  <si>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</si>
  <si>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</si>
  <si>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</si>
  <si>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</si>
  <si>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</si>
  <si>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</si>
  <si>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</si>
  <si>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</si>
  <si>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</si>
  <si>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</si>
  <si>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</si>
  <si>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</si>
  <si>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</si>
  <si>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</si>
  <si>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</si>
  <si>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</si>
  <si>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</si>
  <si>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</si>
  <si>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</si>
  <si>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</si>
  <si>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</si>
  <si>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</si>
  <si>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</si>
  <si>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</si>
  <si>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</si>
  <si>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</si>
  <si>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</si>
  <si>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</si>
  <si>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</si>
  <si>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</si>
  <si>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</si>
  <si>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</si>
  <si>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</si>
  <si>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</si>
  <si>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</si>
  <si>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</si>
  <si>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</si>
  <si>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</si>
  <si>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</si>
  <si>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</si>
  <si>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</si>
  <si>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</si>
  <si>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</si>
  <si>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</si>
  <si>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</si>
  <si>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</si>
  <si>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</si>
  <si>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</si>
  <si>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</si>
  <si>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</si>
  <si>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</si>
  <si>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</si>
  <si>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</si>
  <si>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</si>
  <si>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</si>
  <si>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</si>
  <si>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</si>
  <si>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</si>
  <si>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</si>
  <si>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</si>
  <si>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</si>
  <si>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</si>
  <si>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</si>
  <si>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</si>
  <si>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</si>
  <si>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</si>
  <si>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</si>
  <si>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</si>
  <si>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</si>
  <si>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</si>
  <si>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</si>
  <si>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</si>
  <si>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</si>
  <si>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</si>
  <si>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</si>
  <si>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</si>
  <si>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</si>
  <si>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</si>
  <si>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</si>
  <si>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</si>
  <si>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</si>
  <si>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</si>
  <si>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</si>
  <si>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</si>
  <si>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</si>
  <si>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</si>
  <si>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</si>
  <si>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</si>
  <si>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</si>
  <si>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</si>
  <si>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</si>
  <si>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</si>
  <si>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</si>
  <si>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</si>
  <si>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</si>
  <si>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</si>
  <si>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</si>
  <si>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</si>
  <si>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</si>
  <si>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</si>
  <si>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</si>
  <si>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</si>
  <si>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</si>
  <si>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</si>
  <si>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</si>
  <si>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</si>
  <si>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</si>
  <si>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</si>
  <si>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</si>
  <si>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</si>
  <si>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</si>
  <si>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</si>
  <si>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</si>
  <si>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</si>
  <si>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</si>
  <si>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</si>
  <si>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</si>
  <si>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</si>
  <si>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</si>
  <si>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</si>
  <si>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</si>
  <si>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</si>
  <si>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</si>
  <si>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</si>
  <si>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</si>
  <si>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</si>
  <si>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</si>
  <si>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</si>
  <si>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</si>
  <si>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</si>
  <si>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</si>
  <si>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</si>
  <si>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</si>
  <si>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</si>
  <si>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</si>
  <si>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</si>
  <si>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</si>
  <si>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</si>
  <si>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</si>
  <si>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</si>
  <si>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</si>
  <si>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</si>
  <si>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</si>
  <si>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</si>
  <si>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</si>
  <si>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</si>
  <si>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</si>
  <si>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</si>
  <si>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</si>
  <si>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</si>
  <si>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</si>
  <si>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</si>
  <si>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</si>
  <si>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</si>
  <si>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</si>
  <si>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</si>
  <si>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</si>
  <si>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</si>
  <si>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</si>
  <si>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</si>
  <si>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</si>
  <si>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</si>
  <si>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</si>
  <si>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</si>
  <si>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</si>
  <si>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</si>
  <si>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</si>
  <si>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</si>
  <si>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</si>
  <si>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</si>
  <si>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</si>
  <si>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</si>
  <si>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</si>
  <si>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</si>
  <si>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</si>
  <si>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</si>
  <si>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</si>
  <si>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</si>
  <si>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</si>
  <si>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</si>
  <si>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</si>
  <si>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</si>
  <si>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</si>
  <si>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</si>
  <si>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</si>
  <si>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</si>
  <si>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</si>
  <si>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</si>
  <si>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</si>
  <si>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</si>
  <si>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</si>
  <si>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</si>
  <si>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</si>
  <si>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</si>
  <si>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</si>
  <si>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</si>
  <si>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</si>
  <si>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</si>
  <si>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</si>
  <si>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</si>
  <si>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</si>
  <si>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</si>
  <si>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</si>
  <si>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</si>
  <si>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</si>
  <si>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</si>
  <si>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</si>
  <si>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</si>
  <si>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</si>
  <si>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</si>
  <si>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</si>
  <si>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</si>
  <si>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</si>
  <si>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</si>
  <si>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</si>
  <si>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</si>
  <si>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</si>
  <si>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</si>
  <si>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</si>
  <si>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</si>
  <si>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</si>
  <si>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</si>
  <si>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</si>
  <si>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</si>
  <si>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</si>
  <si>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</si>
  <si>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</si>
  <si>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</si>
  <si>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</si>
  <si>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</si>
  <si>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</si>
  <si>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</si>
  <si>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</si>
  <si>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</si>
  <si>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</si>
  <si>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</si>
  <si>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</si>
  <si>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</si>
  <si>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</si>
  <si>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</si>
  <si>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</si>
  <si>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</si>
  <si>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</si>
  <si>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</si>
  <si>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</si>
  <si>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</si>
  <si>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</si>
  <si>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</si>
  <si>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</si>
  <si>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</si>
  <si>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</si>
  <si>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</si>
  <si>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</si>
  <si>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</si>
  <si>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</si>
  <si>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</si>
  <si>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</si>
  <si>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</si>
  <si>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</si>
  <si>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</si>
  <si>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</si>
  <si>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</si>
  <si>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</si>
  <si>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</si>
  <si>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</si>
  <si>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</si>
  <si>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</si>
  <si>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</si>
  <si>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</si>
  <si>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</si>
  <si>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</si>
  <si>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</si>
  <si>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</si>
  <si>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</si>
  <si>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</si>
  <si>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</si>
  <si>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</si>
  <si>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</si>
  <si>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</si>
  <si>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</si>
  <si>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</si>
  <si>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</si>
  <si>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</si>
  <si>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</si>
  <si>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</si>
  <si>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</si>
  <si>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</si>
  <si>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</si>
  <si>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</si>
  <si>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</si>
  <si>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</si>
  <si>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</si>
  <si>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</si>
  <si>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</si>
  <si>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</si>
  <si>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</si>
  <si>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</si>
  <si>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</si>
  <si>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</si>
  <si>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</si>
  <si>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</si>
  <si>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</si>
  <si>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</si>
  <si>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</si>
  <si>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</si>
  <si>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</si>
  <si>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</si>
  <si>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</si>
  <si>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</si>
  <si>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</si>
  <si>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</si>
  <si>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</si>
  <si>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</si>
  <si>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</si>
  <si>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</si>
  <si>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</si>
  <si>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</si>
  <si>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</si>
  <si>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</si>
  <si>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</si>
  <si>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</si>
  <si>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</si>
  <si>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</si>
  <si>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</si>
  <si>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</si>
  <si>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</si>
  <si>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</si>
  <si>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</si>
  <si>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</si>
  <si>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</si>
  <si>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</si>
  <si>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</si>
  <si>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</si>
  <si>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</si>
  <si>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</si>
  <si>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</si>
  <si>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</si>
  <si>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</si>
  <si>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</si>
  <si>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</si>
  <si>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</si>
  <si>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</si>
  <si>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</si>
  <si>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</si>
  <si>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</si>
  <si>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</si>
  <si>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</si>
  <si>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</si>
  <si>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</si>
  <si>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</si>
  <si>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</si>
  <si>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</si>
  <si>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</si>
  <si>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</si>
  <si>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</si>
  <si>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</si>
  <si>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</si>
  <si>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</si>
  <si>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</si>
  <si>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</si>
  <si>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</si>
  <si>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</si>
  <si>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</si>
  <si>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</si>
  <si>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</si>
  <si>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</si>
  <si>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</si>
  <si>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</si>
  <si>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</si>
  <si>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</si>
  <si>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</si>
  <si>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</si>
  <si>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</si>
  <si>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</si>
  <si>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</si>
  <si>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</si>
  <si>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</si>
  <si>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</si>
  <si>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</si>
  <si>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</si>
  <si>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</si>
  <si>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</si>
  <si>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</si>
  <si>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</si>
  <si>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</si>
  <si>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</si>
  <si>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</si>
  <si>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</si>
  <si>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</si>
  <si>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</si>
  <si>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</si>
  <si>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</si>
  <si>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</si>
  <si>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</si>
  <si>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</si>
  <si>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</si>
  <si>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</si>
  <si>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</si>
  <si>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</si>
  <si>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</si>
  <si>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</si>
  <si>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</si>
  <si>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</si>
  <si>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</si>
  <si>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</si>
  <si>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</si>
  <si>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</si>
  <si>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</si>
  <si>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</si>
  <si>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</si>
  <si>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</si>
  <si>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</si>
  <si>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</si>
  <si>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</si>
  <si>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</si>
  <si>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</si>
  <si>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</si>
  <si>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</si>
  <si>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</si>
  <si>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</si>
  <si>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</si>
  <si>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</si>
  <si>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</si>
  <si>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</si>
  <si>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</si>
  <si>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</si>
  <si>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</si>
  <si>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</si>
  <si>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</si>
  <si>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</si>
  <si>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</si>
  <si>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</si>
  <si>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</si>
  <si>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</si>
  <si>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</si>
  <si>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</si>
  <si>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</si>
  <si>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</si>
  <si>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</si>
  <si>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</si>
  <si>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</si>
  <si>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</si>
  <si>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</si>
  <si>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</si>
  <si>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</si>
  <si>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</si>
  <si>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</si>
  <si>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</si>
  <si>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</si>
  <si>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</si>
  <si>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</si>
  <si>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</si>
  <si>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</si>
  <si>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</si>
  <si>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</si>
  <si>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</si>
  <si>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</si>
  <si>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</si>
  <si>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</si>
  <si>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</si>
  <si>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</si>
  <si>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</si>
  <si>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</si>
  <si>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</si>
  <si>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</si>
  <si>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</si>
  <si>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</si>
  <si>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</si>
  <si>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</si>
  <si>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</si>
  <si>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</si>
  <si>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</si>
  <si>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</si>
  <si>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</si>
  <si>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</si>
  <si>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</si>
  <si>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</si>
  <si>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</si>
  <si>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</si>
  <si>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</si>
  <si>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</si>
  <si>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</si>
  <si>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</si>
  <si>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</si>
  <si>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</si>
  <si>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</si>
  <si>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</si>
  <si>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</si>
  <si>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</si>
  <si>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</si>
  <si>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</si>
  <si>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</si>
  <si>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</si>
  <si>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</si>
  <si>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</si>
  <si>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</si>
  <si>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</si>
  <si>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</si>
  <si>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</si>
  <si>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</si>
  <si>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</si>
  <si>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</si>
  <si>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</si>
  <si>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</si>
  <si>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</si>
  <si>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</si>
  <si>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</si>
  <si>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</si>
  <si>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</si>
  <si>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</si>
  <si>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</si>
  <si>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</si>
  <si>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</si>
  <si>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</si>
  <si>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</si>
  <si>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</si>
  <si>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</si>
  <si>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</si>
  <si>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</si>
  <si>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</si>
  <si>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</si>
  <si>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</si>
  <si>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</si>
  <si>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</si>
  <si>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</si>
  <si>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</si>
  <si>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</si>
  <si>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</si>
  <si>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</si>
  <si>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</si>
  <si>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</si>
  <si>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</si>
  <si>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</si>
  <si>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</si>
  <si>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</si>
  <si>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</si>
  <si>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</si>
  <si>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</si>
  <si>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</si>
  <si>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</si>
  <si>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</si>
  <si>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</si>
  <si>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</si>
  <si>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</si>
  <si>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</si>
  <si>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</si>
  <si>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</si>
  <si>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</si>
  <si>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</si>
  <si>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</si>
  <si>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</si>
  <si>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</si>
  <si>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</si>
  <si>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</si>
  <si>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</si>
  <si>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</si>
  <si>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</si>
  <si>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</si>
  <si>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</si>
  <si>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</si>
  <si>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</si>
  <si>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</si>
  <si>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</si>
  <si>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</si>
  <si>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</si>
  <si>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</si>
  <si>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</si>
  <si>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</si>
  <si>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</si>
  <si>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</si>
  <si>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</si>
  <si>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</si>
  <si>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</si>
  <si>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</si>
  <si>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</si>
  <si>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</si>
  <si>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</si>
  <si>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</si>
  <si>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</si>
  <si>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</si>
  <si>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</si>
  <si>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</si>
  <si>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</si>
  <si>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</si>
  <si>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</si>
  <si>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</si>
  <si>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</si>
  <si>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</si>
  <si>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</si>
  <si>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</si>
  <si>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</si>
  <si>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</si>
  <si>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</si>
  <si>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</si>
  <si>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</si>
  <si>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</si>
  <si>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</si>
  <si>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</si>
  <si>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</si>
  <si>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</si>
  <si>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</si>
  <si>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</si>
  <si>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</si>
  <si>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</si>
  <si>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</si>
  <si>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</si>
  <si>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</si>
  <si>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</si>
  <si>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</si>
  <si>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</si>
  <si>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</si>
  <si>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</si>
  <si>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</si>
  <si>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</si>
  <si>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</si>
  <si>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</si>
  <si>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</si>
  <si>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</si>
  <si>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</si>
  <si>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</si>
  <si>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</si>
  <si>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</si>
  <si>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</si>
  <si>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</si>
  <si>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</si>
  <si>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</si>
  <si>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</si>
  <si>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</si>
  <si>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</si>
  <si>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</si>
  <si>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</si>
  <si>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</si>
  <si>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</si>
  <si>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</si>
  <si>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</si>
  <si>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</si>
  <si>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</si>
  <si>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</si>
  <si>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</si>
  <si>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</si>
  <si>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</si>
  <si>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</si>
  <si>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</si>
  <si>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</si>
  <si>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</si>
  <si>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</si>
  <si>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</si>
  <si>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</si>
  <si>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</si>
  <si>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</si>
  <si>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</si>
  <si>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</si>
  <si>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</si>
  <si>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</si>
  <si>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</si>
  <si>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</si>
  <si>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</si>
  <si>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</si>
  <si>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</si>
  <si>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</si>
  <si>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</si>
  <si>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</si>
  <si>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</si>
  <si>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</si>
  <si>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</si>
  <si>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</si>
  <si>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</si>
  <si>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</si>
  <si>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</si>
  <si>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</si>
  <si>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</si>
  <si>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</si>
  <si>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</si>
  <si>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</si>
  <si>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</si>
  <si>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</si>
  <si>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</si>
  <si>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</si>
  <si>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</si>
  <si>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</si>
  <si>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</si>
  <si>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</si>
  <si>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</si>
  <si>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</si>
  <si>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</si>
  <si>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</si>
  <si>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</si>
  <si>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</si>
  <si>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</si>
  <si>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</si>
  <si>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</si>
  <si>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</si>
  <si>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</si>
  <si>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</si>
  <si>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</si>
  <si>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</si>
  <si>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</si>
  <si>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</si>
  <si>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</si>
  <si>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</si>
  <si>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</si>
  <si>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</si>
  <si>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</si>
  <si>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</si>
  <si>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</si>
  <si>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</si>
  <si>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</si>
  <si>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</si>
  <si>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</si>
  <si>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</si>
  <si>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</si>
  <si>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</si>
  <si>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</si>
  <si>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</si>
  <si>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</si>
  <si>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</si>
  <si>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</si>
  <si>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</si>
  <si>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</si>
  <si>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</si>
  <si>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</si>
  <si>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</si>
  <si>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</si>
  <si>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</si>
  <si>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</si>
  <si>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</si>
  <si>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</si>
  <si>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</si>
  <si>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</si>
  <si>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</si>
  <si>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</si>
  <si>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</si>
  <si>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</si>
  <si>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</si>
  <si>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</si>
  <si>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</si>
  <si>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</si>
  <si>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</si>
  <si>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</si>
  <si>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</si>
  <si>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</si>
  <si>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</si>
  <si>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</si>
  <si>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</si>
  <si>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</si>
  <si>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</si>
  <si>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</si>
  <si>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</si>
  <si>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</si>
  <si>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</si>
  <si>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</si>
  <si>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</si>
  <si>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</si>
  <si>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</si>
  <si>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</si>
  <si>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</si>
  <si>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</si>
  <si>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</si>
  <si>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</si>
  <si>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</si>
  <si>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</si>
  <si>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</si>
  <si>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</si>
  <si>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</si>
  <si>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</si>
  <si>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</si>
  <si>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</si>
  <si>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</si>
  <si>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</si>
  <si>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</si>
  <si>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</si>
  <si>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</si>
  <si>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</si>
  <si>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</si>
  <si>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</si>
  <si>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</si>
  <si>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</si>
  <si>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</si>
  <si>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</si>
  <si>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</si>
  <si>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</si>
  <si>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</si>
  <si>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</si>
  <si>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</si>
  <si>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</si>
  <si>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</si>
  <si>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</si>
  <si>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</si>
  <si>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</si>
  <si>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</si>
  <si>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</si>
  <si>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</si>
  <si>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</si>
  <si>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</si>
  <si>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</si>
  <si>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</si>
  <si>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</si>
  <si>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</si>
  <si>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</si>
  <si>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</si>
  <si>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</si>
  <si>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</si>
  <si>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</si>
  <si>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</si>
  <si>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</si>
  <si>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</si>
  <si>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</si>
  <si>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</si>
  <si>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</si>
  <si>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</si>
  <si>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</si>
  <si>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</si>
  <si>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</si>
  <si>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</si>
  <si>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</si>
  <si>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</si>
  <si>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</si>
  <si>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</si>
  <si>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</si>
  <si>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</si>
  <si>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</si>
  <si>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</si>
  <si>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</si>
  <si>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</si>
  <si>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</si>
  <si>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</si>
  <si>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</si>
  <si>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</si>
  <si>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</si>
  <si>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</si>
  <si>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</si>
  <si>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</si>
  <si>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</si>
  <si>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</si>
  <si>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</si>
  <si>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</si>
  <si>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</si>
  <si>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</si>
  <si>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</si>
  <si>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</si>
  <si>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</si>
  <si>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</si>
  <si>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</si>
  <si>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</si>
  <si>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</si>
  <si>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</si>
  <si>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</si>
  <si>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</si>
  <si>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</si>
  <si>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</si>
  <si>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</si>
  <si>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</si>
  <si>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</si>
  <si>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</si>
  <si>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</si>
  <si>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</si>
  <si>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</si>
  <si>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</si>
  <si>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</si>
  <si>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</si>
  <si>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</si>
  <si>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</si>
  <si>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</si>
  <si>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</si>
  <si>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</si>
  <si>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</si>
  <si>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</si>
  <si>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</si>
  <si>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</si>
  <si>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</si>
  <si>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</si>
  <si>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</si>
  <si>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</si>
  <si>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</si>
  <si>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</si>
  <si>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</si>
  <si>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</si>
  <si>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</si>
  <si>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</si>
  <si>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</si>
  <si>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</si>
  <si>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</si>
  <si>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</si>
  <si>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</si>
  <si>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</si>
  <si>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</si>
  <si>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</si>
  <si>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</si>
  <si>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</si>
  <si>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</si>
  <si>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</si>
  <si>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</si>
  <si>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</si>
  <si>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</si>
  <si>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</si>
  <si>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</si>
  <si>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</si>
  <si>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</si>
  <si>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</si>
  <si>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</si>
  <si>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</si>
  <si>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</si>
  <si>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</si>
  <si>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</si>
  <si>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</si>
  <si>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</si>
  <si>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</si>
  <si>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</si>
  <si>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</si>
  <si>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</si>
  <si>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</si>
  <si>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</si>
  <si>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</si>
  <si>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</si>
  <si>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</si>
  <si>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</si>
  <si>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</si>
  <si>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</si>
  <si>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</si>
  <si>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</si>
  <si>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</si>
  <si>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</si>
  <si>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</si>
  <si>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</si>
  <si>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</si>
  <si>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</si>
  <si>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</si>
  <si>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</si>
  <si>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</si>
  <si>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</si>
  <si>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</si>
  <si>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</si>
  <si>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</si>
  <si>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</si>
  <si>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</si>
  <si>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</si>
  <si>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</si>
  <si>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</si>
  <si>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</si>
  <si>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</si>
  <si>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</si>
  <si>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</si>
  <si>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</si>
  <si>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</si>
  <si>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</si>
  <si>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</si>
  <si>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</si>
  <si>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</si>
  <si>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</si>
  <si>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</si>
  <si>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</si>
  <si>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</si>
  <si>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</si>
  <si>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</si>
  <si>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</si>
  <si>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</si>
  <si>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</si>
  <si>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</si>
  <si>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</si>
  <si>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</si>
  <si>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</si>
  <si>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</si>
  <si>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</si>
  <si>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</si>
  <si>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</si>
  <si>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</si>
  <si>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</si>
  <si>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</si>
  <si>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</si>
  <si>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</si>
  <si>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</si>
  <si>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</si>
  <si>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</si>
  <si>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</si>
  <si>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</si>
  <si>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</si>
  <si>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</si>
  <si>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</si>
  <si>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</si>
  <si>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</si>
  <si>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</si>
  <si>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</si>
  <si>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</si>
  <si>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</si>
  <si>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</si>
  <si>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</si>
  <si>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</si>
  <si>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</si>
  <si>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</si>
  <si>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</si>
  <si>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</si>
  <si>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</si>
  <si>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</si>
  <si>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</si>
  <si>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</si>
  <si>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</si>
  <si>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</si>
  <si>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</si>
  <si>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</si>
  <si>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</si>
  <si>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</si>
  <si>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</si>
  <si>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</si>
  <si>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</si>
  <si>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</si>
  <si>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</si>
  <si>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</si>
  <si>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</si>
  <si>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</si>
  <si>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</si>
  <si>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</si>
  <si>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</si>
  <si>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</si>
  <si>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</si>
  <si>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</si>
  <si>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</si>
  <si>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</si>
  <si>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</si>
  <si>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</si>
  <si>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</si>
  <si>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</si>
  <si>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</si>
  <si>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</si>
  <si>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</si>
  <si>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</si>
  <si>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</si>
  <si>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</si>
  <si>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</si>
  <si>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</si>
  <si>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</si>
  <si>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</si>
  <si>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</si>
  <si>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</si>
  <si>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</si>
  <si>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</si>
  <si>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</si>
  <si>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</si>
  <si>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</si>
  <si>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</si>
  <si>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</si>
  <si>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</si>
  <si>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</si>
  <si>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</si>
  <si>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</si>
  <si>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</si>
  <si>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</si>
  <si>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</si>
  <si>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</si>
  <si>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</si>
  <si>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</si>
  <si>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</si>
  <si>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</si>
  <si>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</si>
  <si>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</si>
  <si>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</si>
  <si>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</si>
  <si>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</si>
  <si>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</si>
  <si>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</si>
  <si>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</si>
  <si>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</si>
  <si>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</si>
  <si>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</si>
  <si>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</si>
  <si>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</si>
  <si>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</si>
  <si>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</si>
  <si>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</si>
  <si>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</si>
  <si>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</si>
  <si>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</si>
  <si>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</si>
  <si>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</si>
  <si>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</si>
  <si>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</si>
  <si>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</si>
  <si>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</si>
  <si>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</si>
  <si>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</si>
  <si>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</si>
  <si>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</si>
  <si>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</si>
  <si>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</si>
  <si>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</si>
  <si>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</si>
  <si>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</si>
  <si>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</si>
  <si>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</si>
  <si>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</si>
  <si>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</si>
  <si>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</si>
  <si>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</si>
  <si>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</si>
  <si>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</si>
  <si>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</si>
  <si>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</si>
  <si>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</si>
  <si>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</si>
  <si>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</si>
  <si>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</si>
  <si>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</si>
  <si>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</si>
  <si>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</si>
  <si>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</si>
  <si>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</si>
  <si>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</si>
  <si>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</si>
  <si>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</si>
  <si>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</si>
  <si>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</si>
  <si>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</si>
  <si>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</si>
  <si>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</si>
  <si>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</si>
  <si>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</si>
  <si>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</si>
  <si>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</si>
  <si>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</si>
  <si>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</si>
  <si>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</si>
  <si>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</si>
  <si>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</si>
  <si>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</si>
  <si>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</si>
  <si>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</si>
  <si>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</si>
  <si>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</si>
  <si>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</si>
  <si>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</si>
  <si>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</si>
  <si>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</si>
  <si>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</si>
  <si>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</si>
  <si>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</si>
  <si>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</si>
  <si>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</si>
  <si>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</si>
  <si>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</si>
  <si>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</si>
  <si>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</si>
  <si>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</si>
  <si>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</si>
  <si>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</si>
  <si>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</si>
  <si>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</si>
  <si>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</si>
  <si>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</si>
  <si>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</si>
  <si>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</si>
  <si>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</si>
  <si>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</si>
  <si>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</si>
  <si>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</si>
  <si>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</si>
  <si>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</si>
  <si>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</si>
  <si>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</si>
  <si>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</si>
  <si>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</si>
  <si>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</si>
  <si>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</si>
  <si>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</si>
  <si>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</si>
  <si>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</si>
  <si>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</si>
  <si>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</si>
  <si>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</si>
  <si>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</si>
  <si>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</si>
  <si>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</si>
  <si>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</si>
  <si>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</si>
  <si>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</si>
  <si>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</si>
  <si>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</si>
  <si>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</si>
  <si>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</si>
  <si>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</si>
  <si>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</si>
  <si>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</si>
  <si>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</si>
  <si>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</si>
  <si>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</si>
  <si>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</si>
  <si>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</si>
  <si>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</si>
  <si>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</si>
  <si>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</si>
  <si>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</si>
  <si>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</si>
  <si>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</si>
  <si>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</si>
  <si>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</si>
  <si>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</si>
  <si>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</si>
  <si>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</si>
  <si>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</si>
  <si>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</si>
  <si>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</si>
  <si>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</si>
  <si>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</si>
  <si>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</si>
  <si>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</si>
  <si>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</si>
  <si>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</si>
  <si>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</si>
  <si>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</si>
  <si>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</si>
  <si>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</si>
  <si>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</si>
  <si>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</si>
  <si>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</si>
  <si>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</si>
  <si>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</si>
  <si>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</si>
  <si>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</si>
  <si>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</si>
  <si>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</si>
  <si>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</si>
  <si>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</si>
  <si>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</si>
  <si>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</si>
  <si>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</si>
  <si>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</si>
  <si>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</si>
  <si>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</si>
  <si>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</si>
  <si>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</si>
  <si>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</si>
  <si>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</si>
  <si>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</si>
  <si>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</si>
  <si>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</si>
  <si>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</si>
  <si>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</si>
  <si>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</si>
  <si>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</si>
  <si>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</si>
  <si>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</si>
  <si>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</si>
  <si>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</si>
  <si>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</si>
  <si>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</si>
  <si>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</si>
  <si>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</si>
  <si>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</si>
  <si>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</si>
  <si>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</si>
  <si>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</si>
  <si>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</si>
  <si>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</si>
  <si>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</si>
  <si>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</si>
  <si>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</si>
  <si>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</si>
  <si>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</si>
  <si>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</si>
  <si>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</si>
  <si>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</si>
  <si>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</si>
  <si>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</si>
  <si>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</si>
  <si>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</si>
  <si>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</si>
  <si>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</si>
  <si>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</si>
  <si>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</si>
  <si>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</si>
  <si>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</si>
  <si>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</si>
  <si>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</si>
  <si>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</si>
  <si>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</si>
  <si>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</si>
  <si>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</si>
  <si>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</si>
  <si>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</si>
  <si>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</si>
  <si>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</si>
  <si>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</si>
  <si>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</si>
  <si>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</si>
  <si>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</si>
  <si>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</si>
  <si>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</si>
  <si>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</si>
  <si>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</si>
  <si>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</si>
  <si>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</si>
  <si>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</si>
  <si>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</si>
  <si>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</si>
  <si>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</si>
  <si>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</si>
  <si>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</si>
  <si>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</si>
  <si>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</si>
  <si>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</si>
  <si>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</si>
  <si>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</si>
  <si>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</si>
  <si>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</si>
  <si>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</si>
  <si>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</si>
  <si>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</si>
  <si>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</si>
  <si>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</si>
  <si>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</si>
  <si>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</si>
  <si>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</si>
  <si>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</si>
  <si>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</si>
  <si>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</si>
  <si>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</si>
  <si>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</si>
  <si>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</si>
  <si>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</si>
  <si>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</si>
  <si>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</si>
  <si>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</si>
  <si>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</si>
  <si>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</si>
  <si>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</si>
  <si>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</si>
  <si>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</si>
  <si>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</si>
  <si>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</si>
  <si>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</si>
  <si>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</si>
  <si>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</si>
  <si>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</si>
  <si>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</si>
  <si>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</si>
  <si>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</si>
  <si>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</si>
  <si>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</si>
  <si>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</si>
  <si>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</si>
  <si>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</si>
  <si>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</si>
  <si>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</si>
  <si>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</si>
  <si>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</si>
  <si>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</si>
  <si>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</si>
  <si>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</si>
  <si>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</si>
  <si>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</si>
  <si>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</si>
  <si>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</si>
  <si>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</si>
  <si>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</si>
  <si>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</si>
  <si>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</si>
  <si>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</si>
  <si>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</si>
  <si>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</si>
  <si>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</si>
  <si>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</si>
  <si>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</si>
  <si>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</si>
  <si>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</si>
  <si>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</si>
  <si>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</si>
  <si>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</si>
  <si>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</si>
  <si>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</si>
  <si>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</si>
  <si>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</si>
  <si>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</si>
  <si>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</si>
  <si>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</si>
  <si>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</si>
  <si>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</si>
  <si>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</si>
  <si>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</si>
  <si>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</si>
  <si>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</si>
  <si>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</si>
  <si>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</si>
  <si>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</si>
  <si>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</si>
  <si>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</si>
  <si>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</si>
  <si>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</si>
  <si>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</si>
  <si>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</si>
  <si>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</si>
  <si>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</si>
  <si>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</si>
  <si>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</si>
  <si>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</si>
  <si>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</si>
  <si>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</si>
  <si>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</si>
  <si>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</si>
  <si>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</si>
  <si>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</si>
  <si>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</si>
  <si>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</si>
  <si>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</si>
  <si>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</si>
  <si>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</si>
  <si>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</si>
  <si>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</si>
  <si>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</si>
  <si>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</si>
  <si>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</si>
  <si>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</si>
  <si>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</si>
  <si>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</si>
  <si>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</si>
  <si>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</si>
  <si>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</si>
  <si>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</si>
  <si>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</si>
  <si>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</si>
  <si>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</si>
  <si>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</si>
  <si>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</si>
  <si>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</si>
  <si>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</si>
  <si>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</si>
  <si>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</si>
  <si>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</si>
  <si>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</si>
  <si>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</si>
  <si>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</si>
  <si>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</si>
  <si>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</si>
  <si>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</si>
  <si>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</si>
  <si>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</si>
  <si>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</si>
  <si>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</si>
  <si>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</si>
  <si>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</si>
  <si>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</si>
  <si>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</si>
  <si>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</si>
  <si>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</si>
  <si>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</si>
  <si>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</si>
  <si>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</si>
  <si>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</si>
  <si>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</si>
  <si>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</si>
  <si>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</si>
  <si>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</si>
  <si>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</si>
  <si>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</si>
  <si>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</si>
  <si>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</si>
  <si>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</si>
  <si>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</si>
  <si>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</si>
  <si>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</si>
  <si>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</si>
  <si>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</si>
  <si>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</si>
  <si>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</si>
  <si>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</si>
  <si>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</si>
  <si>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</si>
  <si>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</si>
  <si>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</si>
  <si>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</si>
  <si>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</si>
  <si>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</si>
  <si>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</si>
  <si>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</si>
  <si>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</si>
  <si>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</si>
  <si>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</si>
  <si>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</si>
  <si>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</si>
  <si>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</si>
  <si>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</si>
  <si>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</si>
  <si>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</si>
  <si>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</si>
  <si>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</si>
  <si>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</si>
  <si>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</si>
  <si>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</si>
  <si>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</si>
  <si>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</si>
  <si>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</si>
  <si>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</si>
  <si>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</si>
  <si>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</si>
  <si>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</si>
  <si>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</si>
  <si>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</si>
  <si>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</si>
  <si>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</si>
  <si>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</si>
  <si>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</si>
  <si>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</si>
  <si>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</si>
  <si>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</si>
  <si>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</si>
  <si>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</si>
  <si>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</si>
  <si>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</si>
  <si>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</si>
  <si>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</si>
  <si>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</si>
  <si>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</si>
  <si>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</si>
  <si>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</si>
  <si>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</si>
  <si>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</si>
  <si>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</si>
  <si>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</si>
  <si>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</si>
  <si>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</si>
  <si>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</si>
  <si>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</si>
  <si>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</si>
  <si>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</si>
  <si>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</si>
  <si>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</si>
  <si>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</si>
  <si>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</si>
  <si>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</si>
  <si>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</si>
  <si>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</si>
  <si>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</si>
  <si>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</si>
  <si>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</si>
  <si>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</si>
  <si>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</si>
  <si>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</si>
  <si>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</si>
  <si>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</si>
  <si>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</si>
  <si>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</si>
  <si>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</si>
  <si>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</si>
  <si>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</si>
  <si>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</si>
  <si>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</si>
  <si>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</si>
  <si>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</si>
  <si>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</si>
  <si>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</si>
  <si>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</si>
  <si>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</si>
  <si>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</si>
  <si>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</si>
  <si>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</si>
  <si>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</si>
  <si>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</si>
  <si>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</si>
  <si>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</si>
  <si>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</si>
  <si>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</si>
  <si>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</si>
  <si>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</si>
  <si>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</si>
  <si>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</si>
  <si>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</si>
  <si>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</si>
  <si>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</si>
  <si>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</si>
  <si>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</si>
  <si>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</si>
  <si>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</si>
  <si>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</si>
  <si>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</si>
  <si>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</si>
  <si>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</si>
  <si>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</si>
  <si>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</si>
  <si>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</si>
  <si>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</si>
  <si>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</si>
  <si>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</si>
  <si>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</si>
  <si>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</si>
  <si>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</si>
  <si>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</si>
  <si>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</si>
  <si>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</si>
  <si>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</si>
  <si>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</si>
  <si>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</si>
  <si>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</si>
  <si>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</si>
  <si>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</si>
  <si>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</si>
  <si>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</si>
  <si>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</si>
  <si>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</si>
  <si>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</si>
  <si>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</si>
  <si>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</si>
  <si>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</si>
  <si>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</si>
  <si>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</si>
  <si>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</si>
  <si>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</si>
  <si>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</si>
  <si>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</si>
  <si>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</si>
  <si>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</si>
  <si>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</si>
  <si>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</si>
  <si>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</si>
  <si>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</si>
  <si>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</si>
  <si>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</si>
  <si>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</si>
  <si>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</si>
  <si>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</si>
  <si>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</si>
  <si>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</si>
  <si>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</si>
  <si>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</si>
  <si>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</si>
  <si>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</si>
  <si>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</si>
  <si>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</si>
  <si>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</si>
  <si>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</si>
  <si>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</si>
  <si>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</si>
  <si>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</si>
  <si>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</si>
  <si>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</si>
  <si>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</si>
  <si>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</si>
  <si>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</si>
  <si>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</si>
  <si>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</si>
  <si>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</si>
  <si>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</si>
  <si>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</si>
  <si>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</si>
  <si>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</si>
  <si>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</si>
  <si>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</si>
  <si>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</si>
  <si>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</si>
  <si>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</si>
  <si>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</si>
  <si>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</si>
  <si>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</si>
  <si>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</si>
  <si>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</si>
  <si>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</si>
  <si>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</si>
  <si>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</si>
  <si>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</si>
  <si>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</si>
  <si>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</si>
  <si>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</si>
  <si>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</si>
  <si>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</si>
  <si>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</si>
  <si>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</si>
  <si>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</si>
  <si>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</si>
  <si>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</si>
  <si>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</si>
  <si>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</si>
  <si>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</si>
  <si>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</si>
  <si>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</si>
  <si>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</si>
  <si>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</si>
  <si>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</si>
  <si>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</si>
  <si>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</si>
  <si>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</si>
  <si>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</si>
  <si>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</si>
  <si>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</si>
  <si>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</si>
  <si>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</si>
  <si>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</si>
  <si>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</si>
  <si>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</si>
  <si>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</si>
  <si>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</si>
  <si>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</si>
  <si>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</si>
  <si>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</si>
  <si>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</si>
  <si>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</si>
  <si>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</si>
  <si>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</si>
  <si>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</si>
  <si>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</si>
  <si>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</si>
  <si>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</si>
  <si>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</si>
  <si>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</si>
  <si>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</si>
  <si>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</si>
  <si>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</si>
  <si>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</si>
  <si>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</si>
  <si>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</si>
  <si>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</si>
  <si>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</si>
  <si>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</si>
  <si>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</si>
  <si>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</si>
  <si>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</si>
  <si>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</si>
  <si>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</si>
  <si>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</si>
  <si>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</si>
  <si>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</si>
  <si>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</si>
  <si>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</si>
  <si>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</si>
  <si>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</si>
  <si>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</si>
  <si>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</si>
  <si>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</si>
  <si>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</si>
  <si>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</si>
  <si>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</si>
  <si>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</si>
  <si>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</si>
  <si>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</si>
  <si>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</si>
  <si>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</si>
  <si>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</si>
  <si>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</si>
  <si>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</si>
  <si>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</si>
  <si>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</si>
  <si>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</si>
  <si>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</si>
  <si>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</si>
  <si>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</si>
  <si>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</si>
  <si>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</si>
  <si>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</si>
  <si>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</si>
  <si>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</si>
  <si>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</si>
  <si>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</si>
  <si>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</si>
  <si>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</si>
  <si>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</si>
  <si>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</si>
  <si>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</si>
  <si>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</si>
  <si>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</si>
  <si>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</si>
  <si>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</si>
  <si>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</si>
  <si>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</si>
  <si>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</si>
  <si>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</si>
  <si>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</si>
  <si>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</si>
  <si>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</si>
  <si>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</si>
  <si>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</si>
  <si>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</si>
  <si>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</si>
  <si>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</si>
  <si>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</si>
  <si>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</si>
  <si>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</si>
  <si>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</si>
  <si>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</si>
  <si>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</si>
  <si>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</si>
  <si>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</si>
  <si>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</si>
  <si>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</si>
  <si>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</si>
  <si>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</si>
  <si>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</si>
  <si>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</si>
  <si>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</si>
  <si>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</si>
  <si>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</si>
  <si>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</si>
  <si>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</si>
  <si>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</si>
  <si>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</si>
  <si>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</si>
  <si>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</si>
  <si>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</si>
  <si>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</si>
  <si>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</si>
  <si>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</si>
  <si>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</si>
  <si>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</si>
  <si>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</si>
  <si>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</si>
  <si>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</si>
  <si>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</si>
  <si>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</si>
  <si>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</si>
  <si>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</si>
  <si>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</si>
  <si>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</si>
  <si>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</si>
  <si>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</si>
  <si>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</si>
  <si>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</si>
  <si>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</si>
  <si>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</si>
  <si>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</si>
  <si>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</si>
  <si>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</si>
  <si>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</si>
  <si>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</si>
  <si>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</si>
  <si>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</si>
  <si>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</si>
  <si>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</si>
  <si>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</si>
  <si>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</si>
  <si>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</si>
  <si>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</si>
  <si>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</si>
  <si>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</si>
  <si>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</si>
  <si>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</si>
  <si>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</si>
  <si>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</si>
  <si>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</si>
  <si>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</si>
  <si>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</si>
  <si>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</si>
  <si>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</si>
  <si>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</si>
  <si>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</si>
  <si>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</si>
  <si>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</si>
  <si>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</si>
  <si>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</si>
  <si>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</si>
  <si>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</si>
  <si>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</si>
  <si>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</si>
  <si>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</si>
  <si>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</si>
  <si>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</si>
  <si>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</si>
  <si>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</si>
  <si>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</si>
  <si>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</si>
  <si>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</si>
  <si>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</si>
  <si>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</si>
  <si>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</si>
  <si>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</si>
  <si>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</si>
  <si>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</si>
  <si>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</si>
  <si>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</si>
  <si>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</si>
  <si>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</si>
  <si>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</si>
  <si>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</si>
  <si>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</si>
  <si>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</si>
  <si>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</si>
  <si>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</si>
  <si>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</si>
  <si>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</si>
  <si>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</si>
  <si>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</si>
  <si>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</si>
  <si>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</si>
  <si>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</si>
  <si>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</si>
  <si>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</si>
  <si>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</si>
  <si>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</si>
  <si>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</si>
  <si>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</si>
  <si>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</si>
  <si>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</si>
  <si>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</si>
  <si>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</si>
  <si>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</si>
  <si>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</si>
  <si>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</si>
  <si>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</si>
  <si>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</si>
  <si>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</si>
  <si>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</si>
  <si>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</si>
  <si>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</si>
  <si>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</si>
  <si>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</si>
  <si>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</si>
  <si>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</si>
  <si>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</si>
  <si>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</si>
  <si>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</si>
  <si>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</si>
  <si>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</si>
  <si>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</si>
  <si>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</si>
  <si>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</si>
  <si>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</si>
  <si>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</si>
  <si>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</si>
  <si>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</si>
  <si>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</si>
  <si>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</si>
  <si>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</si>
  <si>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</si>
  <si>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</si>
  <si>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</si>
  <si>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</si>
  <si>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</si>
  <si>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</si>
  <si>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</si>
  <si>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</si>
  <si>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</si>
  <si>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</si>
  <si>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</si>
  <si>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</si>
  <si>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</si>
  <si>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</si>
  <si>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</si>
  <si>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</si>
  <si>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</si>
  <si>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</si>
  <si>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</si>
  <si>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</si>
  <si>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</si>
  <si>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</si>
  <si>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</si>
  <si>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</si>
  <si>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</si>
  <si>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</si>
  <si>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</si>
  <si>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</si>
  <si>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</si>
  <si>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</si>
  <si>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</si>
  <si>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</si>
  <si>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</si>
  <si>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</si>
  <si>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</si>
  <si>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</si>
  <si>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</si>
  <si>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</si>
  <si>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</si>
  <si>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</si>
  <si>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</si>
  <si>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</si>
  <si>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</si>
  <si>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</si>
  <si>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</si>
  <si>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</si>
  <si>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</si>
  <si>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</si>
  <si>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</si>
  <si>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</si>
  <si>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</si>
  <si>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</si>
  <si>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</si>
  <si>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</si>
  <si>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</si>
  <si>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</si>
  <si>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</si>
  <si>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</si>
  <si>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</si>
  <si>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</si>
  <si>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</si>
  <si>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</si>
  <si>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</si>
  <si>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</si>
  <si>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</si>
  <si>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</si>
  <si>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</si>
  <si>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</si>
  <si>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</si>
  <si>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</si>
  <si>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</si>
  <si>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</si>
  <si>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</si>
  <si>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</si>
  <si>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</si>
  <si>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</si>
  <si>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</si>
  <si>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</si>
  <si>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</si>
  <si>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</si>
  <si>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</si>
  <si>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</si>
  <si>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</si>
  <si>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</si>
  <si>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</si>
  <si>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</si>
  <si>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</si>
  <si>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</si>
  <si>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</si>
  <si>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</si>
  <si>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</si>
  <si>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</si>
  <si>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</si>
  <si>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</si>
  <si>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</si>
  <si>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</si>
  <si>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</si>
  <si>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</si>
  <si>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</si>
  <si>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</si>
  <si>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</si>
  <si>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</si>
  <si>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</si>
  <si>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</si>
  <si>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</si>
  <si>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</si>
  <si>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</si>
  <si>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</si>
  <si>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</si>
  <si>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</si>
  <si>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</si>
  <si>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</si>
  <si>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</si>
  <si>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</si>
  <si>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</si>
  <si>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</si>
  <si>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</si>
  <si>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</si>
  <si>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</si>
  <si>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</si>
  <si>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</si>
  <si>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</si>
  <si>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</si>
  <si>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</si>
  <si>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</si>
  <si>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</si>
  <si>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</si>
  <si>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</si>
  <si>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</si>
  <si>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</si>
  <si>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</si>
  <si>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</si>
  <si>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</si>
  <si>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</si>
  <si>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</si>
  <si>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</si>
  <si>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</si>
  <si>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</si>
  <si>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</si>
  <si>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</si>
  <si>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</si>
  <si>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</si>
  <si>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</si>
  <si>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</si>
  <si>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</si>
  <si>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</si>
  <si>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</si>
  <si>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</si>
  <si>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</si>
  <si>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</si>
  <si>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</si>
  <si>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</si>
  <si>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</si>
  <si>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</si>
  <si>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</si>
  <si>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</si>
  <si>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</si>
  <si>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</si>
  <si>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</si>
  <si>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</si>
  <si>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</si>
  <si>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</si>
  <si>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</si>
  <si>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</si>
  <si>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</si>
  <si>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</si>
  <si>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</si>
  <si>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</si>
  <si>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</si>
  <si>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</si>
  <si>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</si>
  <si>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</si>
  <si>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</si>
  <si>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</si>
  <si>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</si>
  <si>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</si>
  <si>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</si>
  <si>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</si>
  <si>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</si>
  <si>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</si>
  <si>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</si>
  <si>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</si>
  <si>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</si>
  <si>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</si>
  <si>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</si>
  <si>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</si>
  <si>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</si>
  <si>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</si>
  <si>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</si>
  <si>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</si>
  <si>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</si>
  <si>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</si>
  <si>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</si>
  <si>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</si>
  <si>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</si>
  <si>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</si>
  <si>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</si>
  <si>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</si>
  <si>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</si>
  <si>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</si>
  <si>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</si>
  <si>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</si>
  <si>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</si>
  <si>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</si>
  <si>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</si>
  <si>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</si>
  <si>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</si>
  <si>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</si>
  <si>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</si>
  <si>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</si>
  <si>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</si>
  <si>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</si>
  <si>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</si>
  <si>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</si>
  <si>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</si>
  <si>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</si>
  <si>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</si>
  <si>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</si>
  <si>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</si>
  <si>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</si>
  <si>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</si>
  <si>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</si>
  <si>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</si>
  <si>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</si>
  <si>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</si>
  <si>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</si>
  <si>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</si>
  <si>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</si>
  <si>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</si>
  <si>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</si>
  <si>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</si>
  <si>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</si>
  <si>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</si>
  <si>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</si>
  <si>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</si>
  <si>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</si>
  <si>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</si>
  <si>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</si>
  <si>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</si>
  <si>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</si>
  <si>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</si>
  <si>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</si>
  <si>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</si>
  <si>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</si>
  <si>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</si>
  <si>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</si>
  <si>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</si>
  <si>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</si>
  <si>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</si>
  <si>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</si>
  <si>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</si>
  <si>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</si>
  <si>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</si>
  <si>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</si>
  <si>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</si>
  <si>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</si>
  <si>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</si>
  <si>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</si>
  <si>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</si>
  <si>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</si>
  <si>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</si>
  <si>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</si>
  <si>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</si>
  <si>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</si>
  <si>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</si>
  <si>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</si>
  <si>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</si>
  <si>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</si>
  <si>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</si>
  <si>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</si>
  <si>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</si>
  <si>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</si>
  <si>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</si>
  <si>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</si>
  <si>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</si>
  <si>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</si>
  <si>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</si>
  <si>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</si>
  <si>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</si>
  <si>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</si>
  <si>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</si>
  <si>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</si>
  <si>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</si>
  <si>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</si>
  <si>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</si>
  <si>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</si>
  <si>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</si>
  <si>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</si>
  <si>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</si>
  <si>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</si>
  <si>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</si>
  <si>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</si>
  <si>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</si>
  <si>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</si>
  <si>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</si>
  <si>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</si>
  <si>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</si>
  <si>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</si>
  <si>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</si>
  <si>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</si>
  <si>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</si>
  <si>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</si>
  <si>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</si>
  <si>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</si>
  <si>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</si>
  <si>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</si>
  <si>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</si>
  <si>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</si>
  <si>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</si>
  <si>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</si>
  <si>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</si>
  <si>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</si>
  <si>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</si>
  <si>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</si>
  <si>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</si>
  <si>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</si>
  <si>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</si>
  <si>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</si>
  <si>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</si>
  <si>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</si>
  <si>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</si>
  <si>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</si>
  <si>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</si>
  <si>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</si>
  <si>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</si>
  <si>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</si>
  <si>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</si>
  <si>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</si>
  <si>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</si>
  <si>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</si>
  <si>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</si>
  <si>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</si>
  <si>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</si>
  <si>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</si>
  <si>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</si>
  <si>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</si>
  <si>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</si>
  <si>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</si>
  <si>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</si>
  <si>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</si>
  <si>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</si>
  <si>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</si>
  <si>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</si>
  <si>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</si>
  <si>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</si>
  <si>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</si>
  <si>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</si>
  <si>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</si>
  <si>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</si>
  <si>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</si>
  <si>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</si>
  <si>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</si>
  <si>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</si>
  <si>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</si>
  <si>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</si>
  <si>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</si>
  <si>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</si>
  <si>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</si>
  <si>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</si>
  <si>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</si>
  <si>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</si>
  <si>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</si>
  <si>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</si>
  <si>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</si>
  <si>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</si>
  <si>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</si>
  <si>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</si>
  <si>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</si>
  <si>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</si>
  <si>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</si>
  <si>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</si>
  <si>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</si>
  <si>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</si>
  <si>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</si>
  <si>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</si>
  <si>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</si>
  <si>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</si>
  <si>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</si>
  <si>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</si>
  <si>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</si>
  <si>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</si>
  <si>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</si>
  <si>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</si>
  <si>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</si>
  <si>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</si>
  <si>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</si>
  <si>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</si>
  <si>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</si>
  <si>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</si>
  <si>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</si>
  <si>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</si>
  <si>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</si>
  <si>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</si>
  <si>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</si>
  <si>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</si>
  <si>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</si>
  <si>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</si>
  <si>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</si>
  <si>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</si>
  <si>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</si>
  <si>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</si>
  <si>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</si>
  <si>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</si>
  <si>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</si>
  <si>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</si>
  <si>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</si>
  <si>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</si>
  <si>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</si>
  <si>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</si>
  <si>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</si>
  <si>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</si>
  <si>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</si>
  <si>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</si>
  <si>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</si>
  <si>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</si>
  <si>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</si>
  <si>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</si>
  <si>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</si>
  <si>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</si>
  <si>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</si>
  <si>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</si>
  <si>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</si>
  <si>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</si>
  <si>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</si>
  <si>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</si>
  <si>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</si>
  <si>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</si>
  <si>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</si>
  <si>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</si>
  <si>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</si>
  <si>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</si>
  <si>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</si>
  <si>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</si>
  <si>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</si>
  <si>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</si>
  <si>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</si>
  <si>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</si>
  <si>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</si>
  <si>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</si>
  <si>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</si>
  <si>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</si>
  <si>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</si>
  <si>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</si>
  <si>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</si>
  <si>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</si>
  <si>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</si>
  <si>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</si>
  <si>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</si>
  <si>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</si>
  <si>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</si>
  <si>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</si>
  <si>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</si>
  <si>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</si>
  <si>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</si>
  <si>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</si>
  <si>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</si>
  <si>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</si>
  <si>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</si>
  <si>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</si>
  <si>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</si>
  <si>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</si>
  <si>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</si>
  <si>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</si>
  <si>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</si>
  <si>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</si>
  <si>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</si>
  <si>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</si>
  <si>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</si>
  <si>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</si>
  <si>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</si>
  <si>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</si>
  <si>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</si>
  <si>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</si>
  <si>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</si>
  <si>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</si>
  <si>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</si>
  <si>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</si>
  <si>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</si>
  <si>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</si>
  <si>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</si>
  <si>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</si>
  <si>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</si>
  <si>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</si>
  <si>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</si>
  <si>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</si>
  <si>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</si>
  <si>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</si>
  <si>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</si>
  <si>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</si>
  <si>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</si>
  <si>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</si>
  <si>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</si>
  <si>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</si>
  <si>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</si>
  <si>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</si>
  <si>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</si>
  <si>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</si>
  <si>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</si>
  <si>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</si>
  <si>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</si>
  <si>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</si>
  <si>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</si>
  <si>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</si>
  <si>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</si>
  <si>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</si>
  <si>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</si>
  <si>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</si>
  <si>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</si>
  <si>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</si>
  <si>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</si>
  <si>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</si>
  <si>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</si>
  <si>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</si>
  <si>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</si>
  <si>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</si>
  <si>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</si>
  <si>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</si>
  <si>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</si>
  <si>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</si>
  <si>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</si>
  <si>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</si>
  <si>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</si>
  <si>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</si>
  <si>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</si>
  <si>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</si>
  <si>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</si>
  <si>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</si>
  <si>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</si>
  <si>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</si>
  <si>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</si>
  <si>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</si>
  <si>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</si>
  <si>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</si>
  <si>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</si>
  <si>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</si>
  <si>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</si>
  <si>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</si>
  <si>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</si>
  <si>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</si>
  <si>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</si>
  <si>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</si>
  <si>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</si>
  <si>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</si>
  <si>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</si>
  <si>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</si>
  <si>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</si>
  <si>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</si>
  <si>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</si>
  <si>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</si>
  <si>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</si>
  <si>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</si>
  <si>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</si>
  <si>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</si>
  <si>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</si>
  <si>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</si>
  <si>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</si>
  <si>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</si>
  <si>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</si>
  <si>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</si>
  <si>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</si>
  <si>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</si>
  <si>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</si>
  <si>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</si>
  <si>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</si>
  <si>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</si>
  <si>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</si>
  <si>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</si>
  <si>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</si>
  <si>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</si>
  <si>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</si>
  <si>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</si>
  <si>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</si>
  <si>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</si>
  <si>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</si>
  <si>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</si>
  <si>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</si>
  <si>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</si>
  <si>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</si>
  <si>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</si>
  <si>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</si>
  <si>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</si>
  <si>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</si>
  <si>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</si>
  <si>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</si>
  <si>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</si>
  <si>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</si>
  <si>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</si>
  <si>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</si>
  <si>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</si>
  <si>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</si>
  <si>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</si>
  <si>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</si>
  <si>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</si>
  <si>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</si>
  <si>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</si>
  <si>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</si>
  <si>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</si>
  <si>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</si>
  <si>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</si>
  <si>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</si>
  <si>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</si>
  <si>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</si>
  <si>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</si>
  <si>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</si>
  <si>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</si>
  <si>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</si>
  <si>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</si>
  <si>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</si>
  <si>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</si>
  <si>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</si>
  <si>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</si>
  <si>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</si>
  <si>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</si>
  <si>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</si>
  <si>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</si>
  <si>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</si>
  <si>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</si>
  <si>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</si>
  <si>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</si>
  <si>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</si>
  <si>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</si>
  <si>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</si>
  <si>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</si>
  <si>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</si>
  <si>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</si>
  <si>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</si>
  <si>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</si>
  <si>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</si>
  <si>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</si>
  <si>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</si>
  <si>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</si>
  <si>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</si>
  <si>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</si>
  <si>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</si>
  <si>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</si>
  <si>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</si>
  <si>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</si>
  <si>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</si>
  <si>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</si>
  <si>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</si>
  <si>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</si>
  <si>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</si>
  <si>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</si>
  <si>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</si>
  <si>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</si>
  <si>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</si>
  <si>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</si>
  <si>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</si>
  <si>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</si>
  <si>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</si>
  <si>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</si>
  <si>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</si>
  <si>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</si>
  <si>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</si>
  <si>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</si>
  <si>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</si>
  <si>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</si>
  <si>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</si>
  <si>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</si>
  <si>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</si>
  <si>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</si>
  <si>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</si>
  <si>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</si>
  <si>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</si>
  <si>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</si>
  <si>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</si>
  <si>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</si>
  <si>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</si>
  <si>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</si>
  <si>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</si>
  <si>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</si>
  <si>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</si>
  <si>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</si>
  <si>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</si>
  <si>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</si>
  <si>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</si>
  <si>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</si>
  <si>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</si>
  <si>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</si>
  <si>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</si>
  <si>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</si>
  <si>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</si>
  <si>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</si>
  <si>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</si>
  <si>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</si>
  <si>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</si>
  <si>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</si>
  <si>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</si>
  <si>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</si>
  <si>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</si>
  <si>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</si>
  <si>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</si>
  <si>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</si>
  <si>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</si>
  <si>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</si>
  <si>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</si>
  <si>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</si>
  <si>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</si>
  <si>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</si>
  <si>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</si>
  <si>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</si>
  <si>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</si>
  <si>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</si>
  <si>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</si>
  <si>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</si>
  <si>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</si>
  <si>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</si>
  <si>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</si>
  <si>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</si>
  <si>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</si>
  <si>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</si>
  <si>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</si>
  <si>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</si>
  <si>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</si>
  <si>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</si>
  <si>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</si>
  <si>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</si>
  <si>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</si>
  <si>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</si>
  <si>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</si>
  <si>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</si>
  <si>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</si>
  <si>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</si>
  <si>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</si>
  <si>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</si>
  <si>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</si>
  <si>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</si>
  <si>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</si>
  <si>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</si>
  <si>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</si>
  <si>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</si>
  <si>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</si>
  <si>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</si>
  <si>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</si>
  <si>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</si>
  <si>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</si>
  <si>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</si>
  <si>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</si>
  <si>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</si>
  <si>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</si>
  <si>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</si>
  <si>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</si>
  <si>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</si>
  <si>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</si>
  <si>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</si>
  <si>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</si>
  <si>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</si>
  <si>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</si>
  <si>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</si>
  <si>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</si>
  <si>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</si>
  <si>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</si>
  <si>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</si>
  <si>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</si>
  <si>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</si>
  <si>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</si>
  <si>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</si>
  <si>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</si>
  <si>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</si>
  <si>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</si>
  <si>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</si>
  <si>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</si>
  <si>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</si>
  <si>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</si>
  <si>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</si>
  <si>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</si>
  <si>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</si>
  <si>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</si>
  <si>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</si>
  <si>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</si>
  <si>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</si>
  <si>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</si>
  <si>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</si>
  <si>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</si>
  <si>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</si>
  <si>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</si>
  <si>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</si>
  <si>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</si>
  <si>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</si>
  <si>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</si>
  <si>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</si>
  <si>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</si>
  <si>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</si>
  <si>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</si>
  <si>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</si>
  <si>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</si>
  <si>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</si>
  <si>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</si>
  <si>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</si>
  <si>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</si>
  <si>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</si>
  <si>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</si>
  <si>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</si>
  <si>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</si>
  <si>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</si>
  <si>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</si>
  <si>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</si>
  <si>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</si>
  <si>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</si>
  <si>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</si>
  <si>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</si>
  <si>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</si>
  <si>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</si>
  <si>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</si>
  <si>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</si>
  <si>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</si>
  <si>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</si>
  <si>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</si>
  <si>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</si>
  <si>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</si>
  <si>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</si>
  <si>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</si>
  <si>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</si>
  <si>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</si>
  <si>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</si>
  <si>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</si>
  <si>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</si>
  <si>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</si>
  <si>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</si>
  <si>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</si>
  <si>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</si>
  <si>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</si>
  <si>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</si>
  <si>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</si>
  <si>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</si>
  <si>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</si>
  <si>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</si>
  <si>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</si>
  <si>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</si>
  <si>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</si>
  <si>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</si>
  <si>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</si>
  <si>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</si>
  <si>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</si>
  <si>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</si>
  <si>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</si>
  <si>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</si>
  <si>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</si>
  <si>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</si>
  <si>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</si>
  <si>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</si>
  <si>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</si>
  <si>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</si>
  <si>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</si>
  <si>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</si>
  <si>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</si>
  <si>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</si>
  <si>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</si>
  <si>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</si>
  <si>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</si>
  <si>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</si>
  <si>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</si>
  <si>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</si>
  <si>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</si>
  <si>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</si>
  <si>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</si>
  <si>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</si>
  <si>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</si>
  <si>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</si>
  <si>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</si>
  <si>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</si>
  <si>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</si>
  <si>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</si>
  <si>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</si>
  <si>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</si>
  <si>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</si>
  <si>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</si>
  <si>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</si>
  <si>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</si>
  <si>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</si>
  <si>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</si>
  <si>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</si>
  <si>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</si>
  <si>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</si>
  <si>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</si>
  <si>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</si>
  <si>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</si>
  <si>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</si>
  <si>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</si>
  <si>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</si>
  <si>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</si>
  <si>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</si>
  <si>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</si>
  <si>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</si>
  <si>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</si>
  <si>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</si>
  <si>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</si>
  <si>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</si>
  <si>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</si>
  <si>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</si>
  <si>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</si>
  <si>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</si>
  <si>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</si>
  <si>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</si>
  <si>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</si>
  <si>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</si>
  <si>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</si>
  <si>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</si>
  <si>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</si>
  <si>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</si>
  <si>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</si>
  <si>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</si>
  <si>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</si>
  <si>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</si>
  <si>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</si>
  <si>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</si>
  <si>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</si>
  <si>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</si>
  <si>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</si>
  <si>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</si>
  <si>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</si>
  <si>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</si>
  <si>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</si>
  <si>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</si>
  <si>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</si>
  <si>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</si>
  <si>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</si>
  <si>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</si>
  <si>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</si>
  <si>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</si>
  <si>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</si>
  <si>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</si>
  <si>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</si>
  <si>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</si>
  <si>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</si>
  <si>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</si>
  <si>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</si>
  <si>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</si>
  <si>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</si>
  <si>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</si>
  <si>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</si>
  <si>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</si>
  <si>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</si>
  <si>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</si>
  <si>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</si>
  <si>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</si>
  <si>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</si>
  <si>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</si>
  <si>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</si>
  <si>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</si>
  <si>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</si>
  <si>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</si>
  <si>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</si>
  <si>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</si>
  <si>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</si>
  <si>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</si>
  <si>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</si>
  <si>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</si>
  <si>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</si>
  <si>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</si>
  <si>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</si>
  <si>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</si>
  <si>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</si>
  <si>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</si>
  <si>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</si>
  <si>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</si>
  <si>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</si>
  <si>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</si>
  <si>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</si>
  <si>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</si>
  <si>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</si>
  <si>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</si>
  <si>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</si>
  <si>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</si>
  <si>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</si>
  <si>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</si>
  <si>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</si>
  <si>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</si>
  <si>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</si>
  <si>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</si>
  <si>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</si>
  <si>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</si>
  <si>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</si>
  <si>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</si>
  <si>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</si>
  <si>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</si>
  <si>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</si>
  <si>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</si>
  <si>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</si>
  <si>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</si>
  <si>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</si>
  <si>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</si>
  <si>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</si>
  <si>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</si>
  <si>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</si>
  <si>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</si>
  <si>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</si>
  <si>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</si>
  <si>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</si>
  <si>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</si>
  <si>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</si>
  <si>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</si>
  <si>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</si>
  <si>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</si>
  <si>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</si>
  <si>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</si>
  <si>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</si>
  <si>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</si>
  <si>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</si>
  <si>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</si>
  <si>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</si>
  <si>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</si>
  <si>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</si>
  <si>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</si>
  <si>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</si>
  <si>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</si>
  <si>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</si>
  <si>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</si>
  <si>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</si>
  <si>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</si>
  <si>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</si>
  <si>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</si>
  <si>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</si>
  <si>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</si>
  <si>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</si>
  <si>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</si>
  <si>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</si>
  <si>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</si>
  <si>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</si>
  <si>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</si>
  <si>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</si>
  <si>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</si>
  <si>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</si>
  <si>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</si>
  <si>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</si>
  <si>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</si>
  <si>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</si>
  <si>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</si>
  <si>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</si>
  <si>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</si>
  <si>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</si>
  <si>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</si>
  <si>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</si>
  <si>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</si>
  <si>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</si>
  <si>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</si>
  <si>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</si>
  <si>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</si>
  <si>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</si>
  <si>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</si>
  <si>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</si>
  <si>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</si>
  <si>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</si>
  <si>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</si>
  <si>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</si>
  <si>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</si>
  <si>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</si>
  <si>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</si>
  <si>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</si>
  <si>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</si>
  <si>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</si>
  <si>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</si>
  <si>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</si>
  <si>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</si>
  <si>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</si>
  <si>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</si>
  <si>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</si>
  <si>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</si>
  <si>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</si>
  <si>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</si>
  <si>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</si>
  <si>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</si>
  <si>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</si>
  <si>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</si>
  <si>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</si>
  <si>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</si>
  <si>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</si>
  <si>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</si>
  <si>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</si>
  <si>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</si>
  <si>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</si>
  <si>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</si>
  <si>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</si>
  <si>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</si>
  <si>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</si>
  <si>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</si>
  <si>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</si>
  <si>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</si>
  <si>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</si>
  <si>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</si>
  <si>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</si>
  <si>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</si>
  <si>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</si>
  <si>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</si>
  <si>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</si>
  <si>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</si>
  <si>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</si>
  <si>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</si>
  <si>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</si>
  <si>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</si>
  <si>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</si>
  <si>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</si>
  <si>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</si>
  <si>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</si>
  <si>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</si>
  <si>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</si>
  <si>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</si>
  <si>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</si>
  <si>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</si>
  <si>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</si>
  <si>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</si>
  <si>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</si>
  <si>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</si>
  <si>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</si>
  <si>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</si>
  <si>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</si>
  <si>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</si>
  <si>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</si>
  <si>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</si>
  <si>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</si>
  <si>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</si>
  <si>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</si>
  <si>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</si>
  <si>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</si>
  <si>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</si>
  <si>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</si>
  <si>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</si>
  <si>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</si>
  <si>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</si>
  <si>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</si>
  <si>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</si>
  <si>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</si>
  <si>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</si>
  <si>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</si>
  <si>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</si>
  <si>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</si>
  <si>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</si>
  <si>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</si>
  <si>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</si>
  <si>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</si>
  <si>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</si>
  <si>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</si>
  <si>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</si>
  <si>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</si>
  <si>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</si>
  <si>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</si>
  <si>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</si>
  <si>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</si>
  <si>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</si>
  <si>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</si>
  <si>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</si>
  <si>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</si>
  <si>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</si>
  <si>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</si>
  <si>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</si>
  <si>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</si>
  <si>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</si>
  <si>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</si>
  <si>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</si>
  <si>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</si>
  <si>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</si>
  <si>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</si>
  <si>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</si>
  <si>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</si>
  <si>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</si>
  <si>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</si>
  <si>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</si>
  <si>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</si>
  <si>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</si>
  <si>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</si>
  <si>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</si>
  <si>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</si>
  <si>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</si>
  <si>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</si>
  <si>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</si>
  <si>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</si>
  <si>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</si>
  <si>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</si>
  <si>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</si>
  <si>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</si>
  <si>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</si>
  <si>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</si>
  <si>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</si>
  <si>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</si>
  <si>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</si>
  <si>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</si>
  <si>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</si>
  <si>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</si>
  <si>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</si>
  <si>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</si>
  <si>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</si>
  <si>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</si>
  <si>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</si>
  <si>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</si>
  <si>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</si>
  <si>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</si>
  <si>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</si>
  <si>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</si>
  <si>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</si>
  <si>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</si>
  <si>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</si>
  <si>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</si>
  <si>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</si>
  <si>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</si>
  <si>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</si>
  <si>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</si>
  <si>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</si>
  <si>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</si>
  <si>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</si>
  <si>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</si>
  <si>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</si>
  <si>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</si>
  <si>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</si>
  <si>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</si>
  <si>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</si>
  <si>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</si>
  <si>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</si>
  <si>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</si>
  <si>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</si>
  <si>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</si>
  <si>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</si>
  <si>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</si>
  <si>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</si>
  <si>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</si>
  <si>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</si>
  <si>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</si>
  <si>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</si>
  <si>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</si>
  <si>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</si>
  <si>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</si>
  <si>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</si>
  <si>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</si>
  <si>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</si>
  <si>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</si>
  <si>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</si>
  <si>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</si>
  <si>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</si>
  <si>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</si>
  <si>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</si>
  <si>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</si>
  <si>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</si>
  <si>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</si>
  <si>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</si>
  <si>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</si>
  <si>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</si>
  <si>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</si>
  <si>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</si>
  <si>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</si>
  <si>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</si>
  <si>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</si>
  <si>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</si>
  <si>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</si>
  <si>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</si>
  <si>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</si>
  <si>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</si>
  <si>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</si>
  <si>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</si>
  <si>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</si>
  <si>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</si>
  <si>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</si>
  <si>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</si>
  <si>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</si>
  <si>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</si>
  <si>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</si>
  <si>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</si>
  <si>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</si>
  <si>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</si>
  <si>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</si>
  <si>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</si>
  <si>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</si>
  <si>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</si>
  <si>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</si>
  <si>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</si>
  <si>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</si>
  <si>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</si>
  <si>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</si>
  <si>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</si>
  <si>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</si>
  <si>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</si>
  <si>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</si>
  <si>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</si>
  <si>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</si>
  <si>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</si>
  <si>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</si>
  <si>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</si>
  <si>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</si>
  <si>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</si>
  <si>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</si>
  <si>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</si>
  <si>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</si>
  <si>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</si>
  <si>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</si>
  <si>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</si>
  <si>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</si>
  <si>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</si>
  <si>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</si>
  <si>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</si>
  <si>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</si>
  <si>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</si>
  <si>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</si>
  <si>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</si>
  <si>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</si>
  <si>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</si>
  <si>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</si>
  <si>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</si>
  <si>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</si>
  <si>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</si>
  <si>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</si>
  <si>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</si>
  <si>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</si>
  <si>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</si>
  <si>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</si>
  <si>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</si>
  <si>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</si>
  <si>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</si>
  <si>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</si>
  <si>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</si>
  <si>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</si>
  <si>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</si>
  <si>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</si>
  <si>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</si>
  <si>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</si>
  <si>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</si>
  <si>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</si>
  <si>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</si>
  <si>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</si>
  <si>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</si>
  <si>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</si>
  <si>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</si>
  <si>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</si>
  <si>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</si>
  <si>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</si>
  <si>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</si>
  <si>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</si>
  <si>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</si>
  <si>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</si>
  <si>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</si>
  <si>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</si>
  <si>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</si>
  <si>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</si>
  <si>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</si>
  <si>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</si>
  <si>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</si>
  <si>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</si>
  <si>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</si>
  <si>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</si>
  <si>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</si>
  <si>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</si>
  <si>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</si>
  <si>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</si>
  <si>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</si>
  <si>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</si>
  <si>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</si>
  <si>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</si>
  <si>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</si>
  <si>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</si>
  <si>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</si>
  <si>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</si>
  <si>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</si>
  <si>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</si>
  <si>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</si>
  <si>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</si>
  <si>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</si>
  <si>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</si>
  <si>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</si>
  <si>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</si>
  <si>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</si>
  <si>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</si>
  <si>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</si>
  <si>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</si>
  <si>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</si>
  <si>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</si>
  <si>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</si>
  <si>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</si>
  <si>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</si>
  <si>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</si>
  <si>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</si>
  <si>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</si>
  <si>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</si>
  <si>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</si>
  <si>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</si>
  <si>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</si>
  <si>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</si>
  <si>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</si>
  <si>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</si>
  <si>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</si>
  <si>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</si>
  <si>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</si>
  <si>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</si>
  <si>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</si>
  <si>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</si>
  <si>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</si>
  <si>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</si>
  <si>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</si>
  <si>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</si>
  <si>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</si>
  <si>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</si>
  <si>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</si>
  <si>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</si>
  <si>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</si>
  <si>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</si>
  <si>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</si>
  <si>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</si>
  <si>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</si>
  <si>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</si>
  <si>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</si>
  <si>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</si>
  <si>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</si>
  <si>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</si>
  <si>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</si>
  <si>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</si>
  <si>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</si>
  <si>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</si>
  <si>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</si>
  <si>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</si>
  <si>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</si>
  <si>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</si>
  <si>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</si>
  <si>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</si>
  <si>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</si>
  <si>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</si>
  <si>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</si>
  <si>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</si>
  <si>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</si>
  <si>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</si>
  <si>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</si>
  <si>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</si>
  <si>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</si>
  <si>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</si>
  <si>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</si>
  <si>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</si>
  <si>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</si>
  <si>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</si>
  <si>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</si>
  <si>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</si>
  <si>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</si>
  <si>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</si>
  <si>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</si>
  <si>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</si>
  <si>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</si>
  <si>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</si>
  <si>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</si>
  <si>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</si>
  <si>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</si>
  <si>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</si>
  <si>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</si>
  <si>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</si>
  <si>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</si>
  <si>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</si>
  <si>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</si>
  <si>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</si>
  <si>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</si>
  <si>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</si>
  <si>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</si>
  <si>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</si>
  <si>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</si>
  <si>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</si>
  <si>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</si>
  <si>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</si>
  <si>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</si>
  <si>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</si>
  <si>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</si>
  <si>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</si>
  <si>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</si>
  <si>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</si>
  <si>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</si>
  <si>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</si>
  <si>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</si>
  <si>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</si>
  <si>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</si>
  <si>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</si>
  <si>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</si>
  <si>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</si>
  <si>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</si>
  <si>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</si>
  <si>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</si>
  <si>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</si>
  <si>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</si>
  <si>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</si>
  <si>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</si>
  <si>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</si>
  <si>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</si>
  <si>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</si>
  <si>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</si>
  <si>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</si>
  <si>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</si>
  <si>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</si>
  <si>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</si>
  <si>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</si>
  <si>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</si>
  <si>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</si>
  <si>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</si>
  <si>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</si>
  <si>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</si>
  <si>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</si>
  <si>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</si>
  <si>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</si>
  <si>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</si>
  <si>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</si>
  <si>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</si>
  <si>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</si>
  <si>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</si>
  <si>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</si>
  <si>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</si>
  <si>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</si>
  <si>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</si>
  <si>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</si>
  <si>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</si>
  <si>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</si>
  <si>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</si>
  <si>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</si>
  <si>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</si>
  <si>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</si>
  <si>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</si>
  <si>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</si>
  <si>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</si>
  <si>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</si>
  <si>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</si>
  <si>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</si>
  <si>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</si>
  <si>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</si>
  <si>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</si>
  <si>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</si>
  <si>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</si>
  <si>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</si>
  <si>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</si>
  <si>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</si>
  <si>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</si>
  <si>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</si>
  <si>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</si>
  <si>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</si>
  <si>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</si>
  <si>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</si>
  <si>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</si>
  <si>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</si>
  <si>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</si>
  <si>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</si>
  <si>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</si>
  <si>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</si>
  <si>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</si>
  <si>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</si>
  <si>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</si>
  <si>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</si>
  <si>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</si>
  <si>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</si>
  <si>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</si>
  <si>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</si>
  <si>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</si>
  <si>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</si>
  <si>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</si>
  <si>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</si>
  <si>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</si>
  <si>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</si>
  <si>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</si>
  <si>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</si>
  <si>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</si>
  <si>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</si>
  <si>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</si>
  <si>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</si>
  <si>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</si>
  <si>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</si>
  <si>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</si>
  <si>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</si>
  <si>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</si>
  <si>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</si>
  <si>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</si>
  <si>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</si>
  <si>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</si>
  <si>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</si>
  <si>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</si>
  <si>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</si>
  <si>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</si>
  <si>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</si>
  <si>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</si>
  <si>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</si>
  <si>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</si>
  <si>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</si>
  <si>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</si>
  <si>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</si>
  <si>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</si>
  <si>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</si>
  <si>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</si>
  <si>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</si>
  <si>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</si>
  <si>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</si>
  <si>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</si>
  <si>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</si>
  <si>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</si>
  <si>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</si>
  <si>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</si>
  <si>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</si>
  <si>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</si>
  <si>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</si>
  <si>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</si>
  <si>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</si>
  <si>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</si>
  <si>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</si>
  <si>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</si>
  <si>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</si>
  <si>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</si>
  <si>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</si>
  <si>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</si>
  <si>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</si>
  <si>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</si>
  <si>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</si>
  <si>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</si>
  <si>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</si>
  <si>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</si>
  <si>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</si>
  <si>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</si>
  <si>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</si>
  <si>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</si>
  <si>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</si>
  <si>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</si>
  <si>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</si>
  <si>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</si>
  <si>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</si>
  <si>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</si>
  <si>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</si>
  <si>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</si>
  <si>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</si>
  <si>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</si>
  <si>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</si>
  <si>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</si>
  <si>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</si>
  <si>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</si>
  <si>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</si>
  <si>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</si>
  <si>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</si>
  <si>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</si>
  <si>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</si>
  <si>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</si>
  <si>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</si>
  <si>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</si>
  <si>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</si>
  <si>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</si>
  <si>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</si>
  <si>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</si>
  <si>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</si>
  <si>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</si>
  <si>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</si>
  <si>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</si>
  <si>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</si>
  <si>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</si>
  <si>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</si>
  <si>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</si>
  <si>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</si>
  <si>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</si>
  <si>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</si>
  <si>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</si>
  <si>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</si>
  <si>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</si>
  <si>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</si>
  <si>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</si>
  <si>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</si>
  <si>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</si>
  <si>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</si>
  <si>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</si>
  <si>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</si>
  <si>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</si>
  <si>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</si>
  <si>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</si>
  <si>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</si>
  <si>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</si>
  <si>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</si>
  <si>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</si>
  <si>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</si>
  <si>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</si>
  <si>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</si>
  <si>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</si>
  <si>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</si>
  <si>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</si>
  <si>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</si>
  <si>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</si>
  <si>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</si>
  <si>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</si>
  <si>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</si>
  <si>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</si>
  <si>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</si>
  <si>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</si>
  <si>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</si>
  <si>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</si>
  <si>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</si>
  <si>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</si>
  <si>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</si>
  <si>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</si>
  <si>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</si>
  <si>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</si>
  <si>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</si>
  <si>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</si>
  <si>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</si>
  <si>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</si>
  <si>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</si>
  <si>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</si>
  <si>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</si>
  <si>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</si>
  <si>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</si>
  <si>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</si>
  <si>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</si>
  <si>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</si>
  <si>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</si>
  <si>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</si>
  <si>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</si>
  <si>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</si>
  <si>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</si>
  <si>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</si>
  <si>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</si>
  <si>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</si>
  <si>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</si>
  <si>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</si>
  <si>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</si>
  <si>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</si>
  <si>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</si>
  <si>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</si>
  <si>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</si>
  <si>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</si>
  <si>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</si>
  <si>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</si>
  <si>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</si>
  <si>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</si>
  <si>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</si>
  <si>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</si>
  <si>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</si>
  <si>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</si>
  <si>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</si>
  <si>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</si>
  <si>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</si>
  <si>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</si>
  <si>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</si>
  <si>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</si>
  <si>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</si>
  <si>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</si>
  <si>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</si>
  <si>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</si>
  <si>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</si>
  <si>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</si>
  <si>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</si>
  <si>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</si>
  <si>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</si>
  <si>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</si>
  <si>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</si>
  <si>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</si>
  <si>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</si>
  <si>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</si>
  <si>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</si>
  <si>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</si>
  <si>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</si>
  <si>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</si>
  <si>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</si>
  <si>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</si>
  <si>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</si>
  <si>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</si>
  <si>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</si>
  <si>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</si>
  <si>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</si>
  <si>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</si>
  <si>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</si>
  <si>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</si>
  <si>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</si>
  <si>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</si>
  <si>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</si>
  <si>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</si>
  <si>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</si>
  <si>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</si>
  <si>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</si>
  <si>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</si>
  <si>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</si>
  <si>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</si>
  <si>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</si>
  <si>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</si>
  <si>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</si>
  <si>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</si>
  <si>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</si>
  <si>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</si>
  <si>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</si>
  <si>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</si>
  <si>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</si>
  <si>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</si>
  <si>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</si>
  <si>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</si>
  <si>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</si>
  <si>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</si>
  <si>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</si>
  <si>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</si>
  <si>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</si>
  <si>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</si>
  <si>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</si>
  <si>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</si>
  <si>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</si>
  <si>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</si>
  <si>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</si>
  <si>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</si>
  <si>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</si>
  <si>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</si>
  <si>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</si>
  <si>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</si>
  <si>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</si>
  <si>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</si>
  <si>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</si>
  <si>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</si>
  <si>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</si>
  <si>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</si>
  <si>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</si>
  <si>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</si>
  <si>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</si>
  <si>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</si>
  <si>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</si>
  <si>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</si>
  <si>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</si>
  <si>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</si>
  <si>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</si>
  <si>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</si>
  <si>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</si>
  <si>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</si>
  <si>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</si>
  <si>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</si>
  <si>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</si>
  <si>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</si>
  <si>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</si>
  <si>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</si>
  <si>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</si>
  <si>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</si>
  <si>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</si>
  <si>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</si>
  <si>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</si>
  <si>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</si>
  <si>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</si>
  <si>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</si>
  <si>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</si>
  <si>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</si>
  <si>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</si>
  <si>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</si>
  <si>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</si>
  <si>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</si>
  <si>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</si>
  <si>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</si>
  <si>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</si>
  <si>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</si>
  <si>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</si>
  <si>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</si>
  <si>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</si>
  <si>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</si>
  <si>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</si>
  <si>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</si>
  <si>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</si>
  <si>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</si>
  <si>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</si>
  <si>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</si>
  <si>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</si>
  <si>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</si>
  <si>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</si>
  <si>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</si>
  <si>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</si>
  <si>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</si>
  <si>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</si>
  <si>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</si>
  <si>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</si>
  <si>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</si>
  <si>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</si>
  <si>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</si>
  <si>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</si>
  <si>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</si>
  <si>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</si>
  <si>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</si>
  <si>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</si>
  <si>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</si>
  <si>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</si>
  <si>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</si>
  <si>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</si>
  <si>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</si>
  <si>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</si>
  <si>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</si>
  <si>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</si>
  <si>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</si>
  <si>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</si>
  <si>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</si>
  <si>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</si>
  <si>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</si>
  <si>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</si>
  <si>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</si>
  <si>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</si>
  <si>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</si>
  <si>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</si>
  <si>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</si>
  <si>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</si>
  <si>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</si>
  <si>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</si>
  <si>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</si>
  <si>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</si>
  <si>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</si>
  <si>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</si>
  <si>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</si>
  <si>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</si>
  <si>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</si>
  <si>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</si>
  <si>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</si>
  <si>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</si>
  <si>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</si>
  <si>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</si>
  <si>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</si>
  <si>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</si>
  <si>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</si>
  <si>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</si>
  <si>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</si>
  <si>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</si>
  <si>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</si>
  <si>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</si>
  <si>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</si>
  <si>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</si>
  <si>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</si>
  <si>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</si>
  <si>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</si>
  <si>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</si>
  <si>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</si>
  <si>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</si>
  <si>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</si>
  <si>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</si>
  <si>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</si>
  <si>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</si>
  <si>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</si>
  <si>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</si>
  <si>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</si>
  <si>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</si>
  <si>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</si>
  <si>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</si>
  <si>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</si>
  <si>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</si>
  <si>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</si>
  <si>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</si>
  <si>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</si>
  <si>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</si>
  <si>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</si>
  <si>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</si>
  <si>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</si>
  <si>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</si>
  <si>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</si>
  <si>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</si>
  <si>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</si>
  <si>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</si>
  <si>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</si>
  <si>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</si>
  <si>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</si>
  <si>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</si>
  <si>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</si>
  <si>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</si>
  <si>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</si>
  <si>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</si>
  <si>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</si>
  <si>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</si>
  <si>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</si>
  <si>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</si>
  <si>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</si>
  <si>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</si>
  <si>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</si>
  <si>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</si>
  <si>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</si>
  <si>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</si>
  <si>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</si>
  <si>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</si>
  <si>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</si>
  <si>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</si>
  <si>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</si>
  <si>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</si>
  <si>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</si>
  <si>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</si>
  <si>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</si>
  <si>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</si>
  <si>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</si>
  <si>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</si>
  <si>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</si>
  <si>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</si>
  <si>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</si>
  <si>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</si>
  <si>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</si>
  <si>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</si>
  <si>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</si>
  <si>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</si>
  <si>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</si>
  <si>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</si>
  <si>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</si>
  <si>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</si>
  <si>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</si>
  <si>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</si>
  <si>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</si>
  <si>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</si>
  <si>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</si>
  <si>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</si>
  <si>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</si>
  <si>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</si>
  <si>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</si>
  <si>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</si>
  <si>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</si>
  <si>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</si>
  <si>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</si>
  <si>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</si>
  <si>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</si>
  <si>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</si>
  <si>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</si>
  <si>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</si>
  <si>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</si>
  <si>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</si>
  <si>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</si>
  <si>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</si>
  <si>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</si>
  <si>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</si>
  <si>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</si>
  <si>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</si>
  <si>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</si>
  <si>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</si>
  <si>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</si>
  <si>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</si>
  <si>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</si>
  <si>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</si>
  <si>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</si>
  <si>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</si>
  <si>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</si>
  <si>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</si>
  <si>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</si>
  <si>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</si>
  <si>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</si>
  <si>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</si>
  <si>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</si>
  <si>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</si>
  <si>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</si>
  <si>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</si>
  <si>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</si>
  <si>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</si>
  <si>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</si>
  <si>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</si>
  <si>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</si>
  <si>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</si>
  <si>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</si>
  <si>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</si>
  <si>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</si>
  <si>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</si>
  <si>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</si>
  <si>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</si>
  <si>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</si>
  <si>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</si>
  <si>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</si>
  <si>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</si>
  <si>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</si>
  <si>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</si>
  <si>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</si>
  <si>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</si>
  <si>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</si>
  <si>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</si>
  <si>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</si>
  <si>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</si>
  <si>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</si>
  <si>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</si>
  <si>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</si>
  <si>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</si>
  <si>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</si>
  <si>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</si>
  <si>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</si>
  <si>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</si>
  <si>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</si>
  <si>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</si>
  <si>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</si>
  <si>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</si>
  <si>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</si>
  <si>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</si>
  <si>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</si>
  <si>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</si>
  <si>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</si>
  <si>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</si>
  <si>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</si>
  <si>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</si>
  <si>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</si>
  <si>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</si>
  <si>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</si>
  <si>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</si>
  <si>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</si>
  <si>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</si>
  <si>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</si>
  <si>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</si>
  <si>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</si>
  <si>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</si>
  <si>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</si>
  <si>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</si>
  <si>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</si>
  <si>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</si>
  <si>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</si>
  <si>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</si>
  <si>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</si>
  <si>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</si>
  <si>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</si>
  <si>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</si>
  <si>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</si>
  <si>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</si>
  <si>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</si>
  <si>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</si>
  <si>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</si>
  <si>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</si>
  <si>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</si>
  <si>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</si>
  <si>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</si>
  <si>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</si>
  <si>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</si>
  <si>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</si>
  <si>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</si>
  <si>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</si>
  <si>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</si>
  <si>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</si>
  <si>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</si>
  <si>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</si>
  <si>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</si>
  <si>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</si>
  <si>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</si>
  <si>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</si>
  <si>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</si>
  <si>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</si>
  <si>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</si>
  <si>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</si>
  <si>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</si>
  <si>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</si>
  <si>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</si>
  <si>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</si>
  <si>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</si>
  <si>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</si>
  <si>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</si>
  <si>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</si>
  <si>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</si>
  <si>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</si>
  <si>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</si>
  <si>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</si>
  <si>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</si>
  <si>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</si>
  <si>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</si>
  <si>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</si>
  <si>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</si>
  <si>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</si>
  <si>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</si>
  <si>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</si>
  <si>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</si>
  <si>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</si>
  <si>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</si>
  <si>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</si>
  <si>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</si>
  <si>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</si>
  <si>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</si>
  <si>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</si>
  <si>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</si>
  <si>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</si>
  <si>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</si>
  <si>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</si>
  <si>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</si>
  <si>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</si>
  <si>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</si>
  <si>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</si>
  <si>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</si>
  <si>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</si>
  <si>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</si>
  <si>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</si>
  <si>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</si>
  <si>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</si>
  <si>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</si>
  <si>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</si>
  <si>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</si>
  <si>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</si>
  <si>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</si>
  <si>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</si>
  <si>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</si>
  <si>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</si>
  <si>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</si>
  <si>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</si>
  <si>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</si>
  <si>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</si>
  <si>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</si>
  <si>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</si>
  <si>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</si>
  <si>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</si>
  <si>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</si>
  <si>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</si>
  <si>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</si>
  <si>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</si>
  <si>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</si>
  <si>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</si>
  <si>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</si>
  <si>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</si>
  <si>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</si>
  <si>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</si>
  <si>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</si>
  <si>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</si>
  <si>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</si>
  <si>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</si>
  <si>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</si>
  <si>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</si>
  <si>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</si>
  <si>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</si>
  <si>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</si>
  <si>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</si>
  <si>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</si>
  <si>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</si>
  <si>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</si>
  <si>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</si>
  <si>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</si>
  <si>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</si>
  <si>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</si>
  <si>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</si>
  <si>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</si>
  <si>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</si>
  <si>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</si>
  <si>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</si>
  <si>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</si>
  <si>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</si>
  <si>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</si>
  <si>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</si>
  <si>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</si>
  <si>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</si>
  <si>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</si>
  <si>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</si>
  <si>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</si>
  <si>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</si>
  <si>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</si>
  <si>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</si>
  <si>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</si>
  <si>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</si>
  <si>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</si>
  <si>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</si>
  <si>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</si>
  <si>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</si>
  <si>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</si>
  <si>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</si>
  <si>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</si>
  <si>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</si>
  <si>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</si>
  <si>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</si>
  <si>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</si>
  <si>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</si>
  <si>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</si>
  <si>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</si>
  <si>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</si>
  <si>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</si>
  <si>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</si>
  <si>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</si>
  <si>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</si>
  <si>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</si>
  <si>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</si>
  <si>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</si>
  <si>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</si>
  <si>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</si>
  <si>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</si>
  <si>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</si>
  <si>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</si>
  <si>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</si>
  <si>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</si>
  <si>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</si>
  <si>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</si>
  <si>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</si>
  <si>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</si>
  <si>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</si>
  <si>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</si>
  <si>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</si>
  <si>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</si>
  <si>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</si>
  <si>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</si>
  <si>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</si>
  <si>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</si>
  <si>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</si>
  <si>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</si>
  <si>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</si>
  <si>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</si>
  <si>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</si>
  <si>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</si>
  <si>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</si>
  <si>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</si>
  <si>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</si>
  <si>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</si>
  <si>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</si>
  <si>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</si>
  <si>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</si>
  <si>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</si>
  <si>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</si>
  <si>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</si>
  <si>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</si>
  <si>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</si>
  <si>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</si>
  <si>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</si>
  <si>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</si>
  <si>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</si>
  <si>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</si>
  <si>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</si>
  <si>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</si>
  <si>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</si>
  <si>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</si>
  <si>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</si>
  <si>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</si>
  <si>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</si>
  <si>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</si>
  <si>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</si>
  <si>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</si>
  <si>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</si>
  <si>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</si>
  <si>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</si>
  <si>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</si>
  <si>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</si>
  <si>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</si>
  <si>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</si>
  <si>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</si>
  <si>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</si>
  <si>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</si>
  <si>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</si>
  <si>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</si>
  <si>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</si>
  <si>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</si>
  <si>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</si>
  <si>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</si>
  <si>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</si>
  <si>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</si>
  <si>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</si>
  <si>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</si>
  <si>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</si>
  <si>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</si>
  <si>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</si>
  <si>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</si>
  <si>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</si>
  <si>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</si>
  <si>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</si>
  <si>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</si>
  <si>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</si>
  <si>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</si>
  <si>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</si>
  <si>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</si>
  <si>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</si>
  <si>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</si>
  <si>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</si>
  <si>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</si>
  <si>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</si>
  <si>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</si>
  <si>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</si>
  <si>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</si>
  <si>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</si>
  <si>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</si>
  <si>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</si>
  <si>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</si>
  <si>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</si>
  <si>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</si>
  <si>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</si>
  <si>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</si>
  <si>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</si>
  <si>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</si>
  <si>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</si>
  <si>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</si>
  <si>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</si>
  <si>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</si>
  <si>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</si>
  <si>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</si>
  <si>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</si>
  <si>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</si>
  <si>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</si>
  <si>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</si>
  <si>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</si>
  <si>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</si>
  <si>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</si>
  <si>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</si>
  <si>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</si>
  <si>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</si>
  <si>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</si>
  <si>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</si>
  <si>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</si>
  <si>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</si>
  <si>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</si>
  <si>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</si>
  <si>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</si>
  <si>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</si>
  <si>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</si>
  <si>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</si>
  <si>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</si>
  <si>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</si>
  <si>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</si>
  <si>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</si>
  <si>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</si>
  <si>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</si>
  <si>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</si>
  <si>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</si>
  <si>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</si>
  <si>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</si>
  <si>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</si>
  <si>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</si>
  <si>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</si>
  <si>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</si>
  <si>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</si>
  <si>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</si>
  <si>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</si>
  <si>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</si>
  <si>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</si>
  <si>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</si>
  <si>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</si>
  <si>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</si>
  <si>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</si>
  <si>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</si>
  <si>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</si>
  <si>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</si>
  <si>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</si>
  <si>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</si>
  <si>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</si>
  <si>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</si>
  <si>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</si>
  <si>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</si>
  <si>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</si>
  <si>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</si>
  <si>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</si>
  <si>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</si>
  <si>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</si>
  <si>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</si>
  <si>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</si>
  <si>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</si>
  <si>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</si>
  <si>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</si>
  <si>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</si>
  <si>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</si>
  <si>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</si>
  <si>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</si>
  <si>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</si>
  <si>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</si>
  <si>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</si>
  <si>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</si>
  <si>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</si>
  <si>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</si>
  <si>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</si>
  <si>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</si>
  <si>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</si>
  <si>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</si>
  <si>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</si>
  <si>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</si>
  <si>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</si>
  <si>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</si>
  <si>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</si>
  <si>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</si>
  <si>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</si>
  <si>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</si>
  <si>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</si>
  <si>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</si>
  <si>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</si>
  <si>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</si>
  <si>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</si>
  <si>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</si>
  <si>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</si>
  <si>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</si>
  <si>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</si>
  <si>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</si>
  <si>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</si>
  <si>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</si>
  <si>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</si>
  <si>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</si>
  <si>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</si>
  <si>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</si>
  <si>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</si>
  <si>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</si>
  <si>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</si>
  <si>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</si>
  <si>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</si>
  <si>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</si>
  <si>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</si>
  <si>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</si>
  <si>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</si>
  <si>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</si>
  <si>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</si>
  <si>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</si>
  <si>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</si>
  <si>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</si>
  <si>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</si>
  <si>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</si>
  <si>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</si>
  <si>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</si>
  <si>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</si>
  <si>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</si>
  <si>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</si>
  <si>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</si>
  <si>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</si>
  <si>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</si>
  <si>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</si>
  <si>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</si>
  <si>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</si>
  <si>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</si>
  <si>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</si>
  <si>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</si>
  <si>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</si>
  <si>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</si>
  <si>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</si>
  <si>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</si>
  <si>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</si>
  <si>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</si>
  <si>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</si>
  <si>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</si>
  <si>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</si>
  <si>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</si>
  <si>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</si>
  <si>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</si>
  <si>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</si>
  <si>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</si>
  <si>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</si>
  <si>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</si>
  <si>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</si>
  <si>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</si>
  <si>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</si>
  <si>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</si>
  <si>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</si>
  <si>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</si>
  <si>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</si>
  <si>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</si>
  <si>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</si>
  <si>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</si>
  <si>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</si>
  <si>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</si>
  <si>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</si>
  <si>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</si>
  <si>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</si>
  <si>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</si>
  <si>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</si>
  <si>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</si>
  <si>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</si>
  <si>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</si>
  <si>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</si>
  <si>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</si>
  <si>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</si>
  <si>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</si>
  <si>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</si>
  <si>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</si>
  <si>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</si>
  <si>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</si>
  <si>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</si>
  <si>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</si>
  <si>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</si>
  <si>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</si>
  <si>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</si>
  <si>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</si>
  <si>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</si>
  <si>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</si>
  <si>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</si>
  <si>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</si>
  <si>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</si>
  <si>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</si>
  <si>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</si>
  <si>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</si>
  <si>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</si>
  <si>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</si>
  <si>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</si>
  <si>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</si>
  <si>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</si>
  <si>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</si>
  <si>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</si>
  <si>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</si>
  <si>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</si>
  <si>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</si>
  <si>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</si>
  <si>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</si>
  <si>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</si>
  <si>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</si>
  <si>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</si>
  <si>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</si>
  <si>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</si>
  <si>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</si>
  <si>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</si>
  <si>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</si>
  <si>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</si>
  <si>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</si>
  <si>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</si>
  <si>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</si>
  <si>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</si>
  <si>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</si>
  <si>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</si>
  <si>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</si>
  <si>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</si>
  <si>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</si>
  <si>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</si>
  <si>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</si>
  <si>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</si>
  <si>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</si>
  <si>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</si>
  <si>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</si>
  <si>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</si>
  <si>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</si>
  <si>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</si>
  <si>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</si>
  <si>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</si>
  <si>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</si>
  <si>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</si>
  <si>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</si>
  <si>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</si>
  <si>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</si>
  <si>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</si>
  <si>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</si>
  <si>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</si>
  <si>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</si>
  <si>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</si>
  <si>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</si>
  <si>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</si>
  <si>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</si>
  <si>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</si>
  <si>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</si>
  <si>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</si>
  <si>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</si>
  <si>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</si>
  <si>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</si>
  <si>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</si>
  <si>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</si>
  <si>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</si>
  <si>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</si>
  <si>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</si>
  <si>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</si>
  <si>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</si>
  <si>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</si>
  <si>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</si>
  <si>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</si>
  <si>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</si>
  <si>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</si>
  <si>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</si>
  <si>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</si>
  <si>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</si>
  <si>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</si>
  <si>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</si>
  <si>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</si>
  <si>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</si>
  <si>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</si>
  <si>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</si>
  <si>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</si>
  <si>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</si>
  <si>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</si>
  <si>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</si>
  <si>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</si>
  <si>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</si>
  <si>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</si>
  <si>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</si>
  <si>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</si>
  <si>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</si>
  <si>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</si>
  <si>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</si>
  <si>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</si>
  <si>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</si>
  <si>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</si>
  <si>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</si>
  <si>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</si>
  <si>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</si>
  <si>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</si>
  <si>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</si>
  <si>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</si>
  <si>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</si>
  <si>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</si>
  <si>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</si>
  <si>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</si>
  <si>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</si>
  <si>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</si>
  <si>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</si>
  <si>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</si>
  <si>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</si>
  <si>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</si>
  <si>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</si>
  <si>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</si>
  <si>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</si>
  <si>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</si>
  <si>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</si>
  <si>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</si>
  <si>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</si>
  <si>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</si>
  <si>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</si>
  <si>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</si>
  <si>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</si>
  <si>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</si>
  <si>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</si>
  <si>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</si>
  <si>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</si>
  <si>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</si>
  <si>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</si>
  <si>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</si>
  <si>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</si>
  <si>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</si>
  <si>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</si>
  <si>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</si>
  <si>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</si>
  <si>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</si>
  <si>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</si>
  <si>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</si>
  <si>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</si>
  <si>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</si>
  <si>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</si>
  <si>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</si>
  <si>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</si>
  <si>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</si>
  <si>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</si>
  <si>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</si>
  <si>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</si>
  <si>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</si>
  <si>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</si>
  <si>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</si>
  <si>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</si>
  <si>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</si>
  <si>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</si>
  <si>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</si>
  <si>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</si>
  <si>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</si>
  <si>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</si>
  <si>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</si>
  <si>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</si>
  <si>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</si>
  <si>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</si>
  <si>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</si>
  <si>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</si>
  <si>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</si>
  <si>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</si>
  <si>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</si>
  <si>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</si>
  <si>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</si>
  <si>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</si>
  <si>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</si>
  <si>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</si>
  <si>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</si>
  <si>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</si>
  <si>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</si>
  <si>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</si>
  <si>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</si>
  <si>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</si>
  <si>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</si>
  <si>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</si>
  <si>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</si>
  <si>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</si>
  <si>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</si>
  <si>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</si>
  <si>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</si>
  <si>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</si>
  <si>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</si>
  <si>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</si>
  <si>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</si>
  <si>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</si>
  <si>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</si>
  <si>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</si>
  <si>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</si>
  <si>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</si>
  <si>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</si>
  <si>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</si>
  <si>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</si>
  <si>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</si>
  <si>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</si>
  <si>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</si>
  <si>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</si>
  <si>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</si>
  <si>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</si>
  <si>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</si>
  <si>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</si>
  <si>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</si>
  <si>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</si>
  <si>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</si>
  <si>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</si>
  <si>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</si>
  <si>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</si>
  <si>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</si>
  <si>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</si>
  <si>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</si>
  <si>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</si>
  <si>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</si>
  <si>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</si>
  <si>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</si>
  <si>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</si>
  <si>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</si>
  <si>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</si>
  <si>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</si>
  <si>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</si>
  <si>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</si>
  <si>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</si>
  <si>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</si>
  <si>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</si>
  <si>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</si>
  <si>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</si>
  <si>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</si>
  <si>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</si>
  <si>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</si>
  <si>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</si>
  <si>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</si>
  <si>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</si>
  <si>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</si>
  <si>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</si>
  <si>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</si>
  <si>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</si>
  <si>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</si>
  <si>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</si>
  <si>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</si>
  <si>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</si>
  <si>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</si>
  <si>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</si>
  <si>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</si>
  <si>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</si>
  <si>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</si>
  <si>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</si>
  <si>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</si>
  <si>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</si>
  <si>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</si>
  <si>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</si>
  <si>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</si>
  <si>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</si>
  <si>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</si>
  <si>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</si>
  <si>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</si>
  <si>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</si>
  <si>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</si>
  <si>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</si>
  <si>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</si>
  <si>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</si>
  <si>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</si>
  <si>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</si>
  <si>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</si>
  <si>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</si>
  <si>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</si>
  <si>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</si>
  <si>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</si>
  <si>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</si>
  <si>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</si>
  <si>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</si>
  <si>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</si>
  <si>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</si>
  <si>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</si>
  <si>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</si>
  <si>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</si>
  <si>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</si>
  <si>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</si>
  <si>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</si>
  <si>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</si>
  <si>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</si>
  <si>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</si>
  <si>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</si>
  <si>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</si>
  <si>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</si>
  <si>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</si>
  <si>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</si>
  <si>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</si>
  <si>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</si>
  <si>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</si>
  <si>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</si>
  <si>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</si>
  <si>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</si>
  <si>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</si>
  <si>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</si>
  <si>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</si>
  <si>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</si>
  <si>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</si>
  <si>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</si>
  <si>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</si>
  <si>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</si>
  <si>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</si>
  <si>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</si>
  <si>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</si>
  <si>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</si>
  <si>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</si>
  <si>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</si>
  <si>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</si>
  <si>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</si>
  <si>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</si>
  <si>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</si>
  <si>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</si>
  <si>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</si>
  <si>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</si>
  <si>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</si>
  <si>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</si>
  <si>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</si>
  <si>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</si>
  <si>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</si>
  <si>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</si>
  <si>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</si>
  <si>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</si>
  <si>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</si>
  <si>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</si>
  <si>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</si>
  <si>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</si>
  <si>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</si>
  <si>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</si>
  <si>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</si>
  <si>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</si>
  <si>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</si>
  <si>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</si>
  <si>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</si>
  <si>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</si>
  <si>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</si>
  <si>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</si>
  <si>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</si>
  <si>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</si>
  <si>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</si>
  <si>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</si>
  <si>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</si>
  <si>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</si>
  <si>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</si>
  <si>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</si>
  <si>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</si>
  <si>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</si>
  <si>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</si>
  <si>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</si>
  <si>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</si>
  <si>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</si>
  <si>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</si>
  <si>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</si>
  <si>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</si>
  <si>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</si>
  <si>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</si>
  <si>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</si>
  <si>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</si>
  <si>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</si>
  <si>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</si>
  <si>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</si>
  <si>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</si>
  <si>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</si>
  <si>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</si>
  <si>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</si>
  <si>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</si>
  <si>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</si>
  <si>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</si>
  <si>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</si>
  <si>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</si>
  <si>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</si>
  <si>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</si>
  <si>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</si>
  <si>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</si>
  <si>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</si>
  <si>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</si>
  <si>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</si>
  <si>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</si>
  <si>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</si>
  <si>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</si>
  <si>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</si>
  <si>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</si>
  <si>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</si>
  <si>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</si>
  <si>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</si>
  <si>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</si>
  <si>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</si>
  <si>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</si>
  <si>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</si>
  <si>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</si>
  <si>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</si>
  <si>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</si>
  <si>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</si>
  <si>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</si>
  <si>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</si>
  <si>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</si>
  <si>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</si>
  <si>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</si>
  <si>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</si>
  <si>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</si>
  <si>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</si>
  <si>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</si>
  <si>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</si>
  <si>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</si>
  <si>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</si>
  <si>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</si>
  <si>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</si>
  <si>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</si>
  <si>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</si>
  <si>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</si>
  <si>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</si>
  <si>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</si>
  <si>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</si>
  <si>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</si>
  <si>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</si>
  <si>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</si>
  <si>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</si>
  <si>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</si>
  <si>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</si>
  <si>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</si>
  <si>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</si>
  <si>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</si>
  <si>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</si>
  <si>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</si>
  <si>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</si>
  <si>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</si>
  <si>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</si>
  <si>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</si>
  <si>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</si>
  <si>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</si>
  <si>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</si>
  <si>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</si>
  <si>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</si>
  <si>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</si>
  <si>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</si>
  <si>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</si>
  <si>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</si>
  <si>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</si>
  <si>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</si>
  <si>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</si>
  <si>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</si>
  <si>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</si>
  <si>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</si>
  <si>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</si>
  <si>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</si>
  <si>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</si>
  <si>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</si>
  <si>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</si>
  <si>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</si>
  <si>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</si>
  <si>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</si>
  <si>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</si>
  <si>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</si>
  <si>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</si>
  <si>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</si>
  <si>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</si>
  <si>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</si>
  <si>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</si>
  <si>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</si>
  <si>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</si>
  <si>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</si>
  <si>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</si>
  <si>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</si>
  <si>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</si>
  <si>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</si>
  <si>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</si>
  <si>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</si>
  <si>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</si>
  <si>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</si>
  <si>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</si>
  <si>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</si>
  <si>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</si>
  <si>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</si>
  <si>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</si>
  <si>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</si>
  <si>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</si>
  <si>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</si>
  <si>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</si>
  <si>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</si>
  <si>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</si>
  <si>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</si>
  <si>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</si>
  <si>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</si>
  <si>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</si>
  <si>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</si>
  <si>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</si>
  <si>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</si>
  <si>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</si>
  <si>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</si>
  <si>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</si>
  <si>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</si>
  <si>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</si>
  <si>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</si>
  <si>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</si>
  <si>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</si>
  <si>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</si>
  <si>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</si>
  <si>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</si>
  <si>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</si>
  <si>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</si>
  <si>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</si>
  <si>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</si>
  <si>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</si>
  <si>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</si>
  <si>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</si>
  <si>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</si>
  <si>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</si>
  <si>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</si>
  <si>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</si>
  <si>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</si>
  <si>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</si>
  <si>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</si>
  <si>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</si>
  <si>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</si>
  <si>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</si>
  <si>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</si>
  <si>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</si>
  <si>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</si>
  <si>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</si>
  <si>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</si>
  <si>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</si>
  <si>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</si>
  <si>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</si>
  <si>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</si>
  <si>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</si>
  <si>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</si>
  <si>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</si>
  <si>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</si>
  <si>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</si>
  <si>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</si>
  <si>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</si>
  <si>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</si>
  <si>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</si>
  <si>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</si>
  <si>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</si>
  <si>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</si>
  <si>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</si>
  <si>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</si>
  <si>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</si>
  <si>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</si>
  <si>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</si>
  <si>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</si>
  <si>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</si>
  <si>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</si>
  <si>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</si>
  <si>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</si>
  <si>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</si>
  <si>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</si>
  <si>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</si>
  <si>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</si>
  <si>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</si>
  <si>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</si>
  <si>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</si>
  <si>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</si>
  <si>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</si>
  <si>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</si>
  <si>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</si>
  <si>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</si>
  <si>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</si>
  <si>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</si>
  <si>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</si>
  <si>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</si>
  <si>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</si>
  <si>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</si>
  <si>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</si>
  <si>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</si>
  <si>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</si>
  <si>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</si>
  <si>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</si>
  <si>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</si>
  <si>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</si>
  <si>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</si>
  <si>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</si>
  <si>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</si>
  <si>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</si>
  <si>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</si>
  <si>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</si>
  <si>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</si>
  <si>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</si>
  <si>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</si>
  <si>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</si>
  <si>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</si>
  <si>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</si>
  <si>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</si>
  <si>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</si>
  <si>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</si>
  <si>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</si>
  <si>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</si>
  <si>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</si>
  <si>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</si>
  <si>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</si>
  <si>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</si>
  <si>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</si>
  <si>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</si>
  <si>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</si>
  <si>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</si>
  <si>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</si>
  <si>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</si>
  <si>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</si>
  <si>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</si>
  <si>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</si>
  <si>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</si>
  <si>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</si>
  <si>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</si>
  <si>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</si>
  <si>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</si>
  <si>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</si>
  <si>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</si>
  <si>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</si>
  <si>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</si>
  <si>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</si>
  <si>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</si>
  <si>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</si>
  <si>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</si>
  <si>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</si>
  <si>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</si>
  <si>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</si>
  <si>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</si>
  <si>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</si>
  <si>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</si>
  <si>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</si>
  <si>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</si>
  <si>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</si>
  <si>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</si>
  <si>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</si>
  <si>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</si>
  <si>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</si>
  <si>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</si>
  <si>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</si>
  <si>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</si>
  <si>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</si>
  <si>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</si>
  <si>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</si>
  <si>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</si>
  <si>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</si>
  <si>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</si>
  <si>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</si>
  <si>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</si>
  <si>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</si>
  <si>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</si>
  <si>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</si>
  <si>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</si>
  <si>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</si>
  <si>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</si>
  <si>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</si>
  <si>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</si>
  <si>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</si>
  <si>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</si>
  <si>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</si>
  <si>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</si>
  <si>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</si>
  <si>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</si>
  <si>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</si>
  <si>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</si>
  <si>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</si>
  <si>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</si>
  <si>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</si>
  <si>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</si>
  <si>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</si>
  <si>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</si>
  <si>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</si>
  <si>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</si>
  <si>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</si>
  <si>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</si>
  <si>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</si>
  <si>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</si>
  <si>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</si>
  <si>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</si>
  <si>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</si>
  <si>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</si>
  <si>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</si>
  <si>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</si>
  <si>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</si>
  <si>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</si>
  <si>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</si>
  <si>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</si>
  <si>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</si>
  <si>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</si>
  <si>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</si>
  <si>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</si>
  <si>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</si>
  <si>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</si>
  <si>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</si>
  <si>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</si>
  <si>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</si>
  <si>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</si>
  <si>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</si>
  <si>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</si>
  <si>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</si>
  <si>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</si>
  <si>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</si>
  <si>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</si>
  <si>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</si>
  <si>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</si>
  <si>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</si>
  <si>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</si>
  <si>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</si>
  <si>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</si>
  <si>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</si>
  <si>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</si>
  <si>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</si>
  <si>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</si>
  <si>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</si>
  <si>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</si>
  <si>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</si>
  <si>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</si>
  <si>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</si>
  <si>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</si>
  <si>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</si>
  <si>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</si>
  <si>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</si>
  <si>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</si>
  <si>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</si>
  <si>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</si>
  <si>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</si>
  <si>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</si>
  <si>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</si>
  <si>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</si>
  <si>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</si>
  <si>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</si>
  <si>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</si>
  <si>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</si>
  <si>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</si>
  <si>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</si>
  <si>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</si>
  <si>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</si>
  <si>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</si>
  <si>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</si>
  <si>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</si>
  <si>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</si>
  <si>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</si>
  <si>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</si>
  <si>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</si>
  <si>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</si>
  <si>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</si>
  <si>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</si>
  <si>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</si>
  <si>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</si>
  <si>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</si>
  <si>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</si>
  <si>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</si>
  <si>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</si>
  <si>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</si>
  <si>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</si>
  <si>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</si>
  <si>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</si>
  <si>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</si>
  <si>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</si>
  <si>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</si>
  <si>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</si>
  <si>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</si>
  <si>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</si>
  <si>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</si>
  <si>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</si>
  <si>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</si>
  <si>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</si>
  <si>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</si>
  <si>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</si>
  <si>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</si>
  <si>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</si>
  <si>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</si>
  <si>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</si>
  <si>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</si>
  <si>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</si>
  <si>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</si>
  <si>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</si>
  <si>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</si>
  <si>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</si>
  <si>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</si>
  <si>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</si>
  <si>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</si>
  <si>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</si>
  <si>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</si>
  <si>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</si>
  <si>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</si>
  <si>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</si>
  <si>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</si>
  <si>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</si>
  <si>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</si>
  <si>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</si>
  <si>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</si>
  <si>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</si>
  <si>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</si>
  <si>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</si>
  <si>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</si>
  <si>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</si>
  <si>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</si>
  <si>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</si>
  <si>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</si>
  <si>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</si>
  <si>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</si>
  <si>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</si>
  <si>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</si>
  <si>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</si>
  <si>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</si>
  <si>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</si>
  <si>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</si>
  <si>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</si>
  <si>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</si>
  <si>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</si>
  <si>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</si>
  <si>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</si>
  <si>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</si>
  <si>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</si>
  <si>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</si>
  <si>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</si>
  <si>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</si>
  <si>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</si>
  <si>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</si>
  <si>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</si>
  <si>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</si>
  <si>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</si>
  <si>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</si>
  <si>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</si>
  <si>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</si>
  <si>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</si>
  <si>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</si>
  <si>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</si>
  <si>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</si>
  <si>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</si>
  <si>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</si>
  <si>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</si>
  <si>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</si>
  <si>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</si>
  <si>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</si>
  <si>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</si>
  <si>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</si>
  <si>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</si>
  <si>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</si>
  <si>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</si>
  <si>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</si>
  <si>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</si>
  <si>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</si>
  <si>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</si>
  <si>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</si>
  <si>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</si>
  <si>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</si>
  <si>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</si>
  <si>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</si>
  <si>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</si>
  <si>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</si>
  <si>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</si>
  <si>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</si>
  <si>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</si>
  <si>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</si>
  <si>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</si>
  <si>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</si>
  <si>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</si>
  <si>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</si>
  <si>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</si>
  <si>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</si>
  <si>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</si>
  <si>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</si>
  <si>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</si>
  <si>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</si>
  <si>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</si>
  <si>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</si>
  <si>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</si>
  <si>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</si>
  <si>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</si>
  <si>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</si>
  <si>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</si>
  <si>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</si>
  <si>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</si>
  <si>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</si>
  <si>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</si>
  <si>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</si>
  <si>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</si>
  <si>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</si>
  <si>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</si>
  <si>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</si>
  <si>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</si>
  <si>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</si>
  <si>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</si>
  <si>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</si>
  <si>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</si>
  <si>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</si>
  <si>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</si>
  <si>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</si>
  <si>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</si>
  <si>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</si>
  <si>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</si>
  <si>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</si>
  <si>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</si>
  <si>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</si>
  <si>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</si>
  <si>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</si>
  <si>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</si>
  <si>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</si>
  <si>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</si>
  <si>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</si>
  <si>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</si>
  <si>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</si>
  <si>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</si>
  <si>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</si>
  <si>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</si>
  <si>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</si>
  <si>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</si>
  <si>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</si>
  <si>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</si>
  <si>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</si>
  <si>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</si>
  <si>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</si>
  <si>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</si>
  <si>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</si>
  <si>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</si>
  <si>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</si>
  <si>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</si>
  <si>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</si>
  <si>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</si>
  <si>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</si>
  <si>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</si>
  <si>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</si>
  <si>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</si>
  <si>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</si>
  <si>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</si>
  <si>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</si>
  <si>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</si>
  <si>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</si>
  <si>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</si>
  <si>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</si>
  <si>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</si>
  <si>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</si>
  <si>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</si>
  <si>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</si>
  <si>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</si>
  <si>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</si>
  <si>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</si>
  <si>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</si>
  <si>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</si>
  <si>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</si>
  <si>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</si>
  <si>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</si>
  <si>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</si>
  <si>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</si>
  <si>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</si>
  <si>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</si>
  <si>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</si>
  <si>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</si>
  <si>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</si>
  <si>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</si>
  <si>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</si>
  <si>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</si>
  <si>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</si>
  <si>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</si>
  <si>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</si>
  <si>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</si>
  <si>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</si>
  <si>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</si>
  <si>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</si>
  <si>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</si>
  <si>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</si>
  <si>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</si>
  <si>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</si>
  <si>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</si>
  <si>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</si>
  <si>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</si>
  <si>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</si>
  <si>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</si>
  <si>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</si>
  <si>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</si>
  <si>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</si>
  <si>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</si>
  <si>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</si>
  <si>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</si>
  <si>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</si>
  <si>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</si>
  <si>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</si>
  <si>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</si>
  <si>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</si>
  <si>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</si>
  <si>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</si>
  <si>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</si>
  <si>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</si>
  <si>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</si>
  <si>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</si>
  <si>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</si>
  <si>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</si>
  <si>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</si>
  <si>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</si>
  <si>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</si>
  <si>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</si>
  <si>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</si>
  <si>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</si>
  <si>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</si>
  <si>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</si>
  <si>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</si>
  <si>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</si>
  <si>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</si>
  <si>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</si>
  <si>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</si>
  <si>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</si>
  <si>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</si>
  <si>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</si>
  <si>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</si>
  <si>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</si>
  <si>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</si>
  <si>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</si>
  <si>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</si>
  <si>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</si>
  <si>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</si>
  <si>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</si>
  <si>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</si>
  <si>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</si>
  <si>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</si>
  <si>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</si>
  <si>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</si>
  <si>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</si>
  <si>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</si>
  <si>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</si>
  <si>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</si>
  <si>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</si>
  <si>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</si>
  <si>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</si>
  <si>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</si>
  <si>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</si>
  <si>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</si>
  <si>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</si>
  <si>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</si>
  <si>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</si>
  <si>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</si>
  <si>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</si>
  <si>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</si>
  <si>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</si>
  <si>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</si>
  <si>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</si>
  <si>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</si>
  <si>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</si>
  <si>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</si>
  <si>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</si>
  <si>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</si>
  <si>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</si>
  <si>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</si>
  <si>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</si>
  <si>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</si>
  <si>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</si>
  <si>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</si>
  <si>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</si>
  <si>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</si>
  <si>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</si>
  <si>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</si>
  <si>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</si>
  <si>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</si>
  <si>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</si>
  <si>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</si>
  <si>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</si>
  <si>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</si>
  <si>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</si>
  <si>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</si>
  <si>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</si>
  <si>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</si>
  <si>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</si>
  <si>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</si>
  <si>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</si>
  <si>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</si>
  <si>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</si>
  <si>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</si>
  <si>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</si>
  <si>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</si>
  <si>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</si>
  <si>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</si>
  <si>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</si>
  <si>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</si>
  <si>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</si>
  <si>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</si>
  <si>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</si>
  <si>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</si>
  <si>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</si>
  <si>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</si>
  <si>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</si>
  <si>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</si>
  <si>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</si>
  <si>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</si>
  <si>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</si>
  <si>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</si>
  <si>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</si>
  <si>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</si>
  <si>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</si>
  <si>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</si>
  <si>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</si>
  <si>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</si>
  <si>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</si>
  <si>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</si>
  <si>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</si>
  <si>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</si>
  <si>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</si>
  <si>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</si>
  <si>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</si>
  <si>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</si>
  <si>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</si>
  <si>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</si>
  <si>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</si>
  <si>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</si>
  <si>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</si>
  <si>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</si>
  <si>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</si>
  <si>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</si>
  <si>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</si>
  <si>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</si>
  <si>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</si>
  <si>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</si>
  <si>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</si>
  <si>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</si>
  <si>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</si>
  <si>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</si>
  <si>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</si>
  <si>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</si>
  <si>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</si>
  <si>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</si>
  <si>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</si>
  <si>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</si>
  <si>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</si>
  <si>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</si>
  <si>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</si>
  <si>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</si>
  <si>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</si>
  <si>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</si>
  <si>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</si>
  <si>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</si>
  <si>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</si>
  <si>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</si>
  <si>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</si>
  <si>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</si>
  <si>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</si>
  <si>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</si>
  <si>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</si>
  <si>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</si>
  <si>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</si>
  <si>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</si>
  <si>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</si>
  <si>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</si>
  <si>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</si>
  <si>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</si>
  <si>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</si>
  <si>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</si>
  <si>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</si>
  <si>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</si>
  <si>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</si>
  <si>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</si>
  <si>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</si>
  <si>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</si>
  <si>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</si>
  <si>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</si>
  <si>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</si>
  <si>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</si>
  <si>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</si>
  <si>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</si>
  <si>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</si>
  <si>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</si>
  <si>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</si>
  <si>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</si>
  <si>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</si>
  <si>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</si>
  <si>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</si>
  <si>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</si>
  <si>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</si>
  <si>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</si>
  <si>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</si>
  <si>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</si>
  <si>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</si>
  <si>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</si>
  <si>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</si>
  <si>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</si>
  <si>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</si>
  <si>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</si>
  <si>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</si>
  <si>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</si>
  <si>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</si>
  <si>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</si>
  <si>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</si>
  <si>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</si>
  <si>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</si>
  <si>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</si>
  <si>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</si>
  <si>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</si>
  <si>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</si>
  <si>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</si>
  <si>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</si>
  <si>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</si>
  <si>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</si>
  <si>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</si>
  <si>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</si>
  <si>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</si>
  <si>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</si>
  <si>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</si>
  <si>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</si>
  <si>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</si>
  <si>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</si>
  <si>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</si>
  <si>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</si>
  <si>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</si>
  <si>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</si>
  <si>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</si>
  <si>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</si>
  <si>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</si>
  <si>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</si>
  <si>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</si>
  <si>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</si>
  <si>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</si>
  <si>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</si>
  <si>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</si>
  <si>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</si>
  <si>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</si>
  <si>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</si>
  <si>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</si>
  <si>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</si>
  <si>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</si>
  <si>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</si>
  <si>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</si>
  <si>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</si>
  <si>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</si>
  <si>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</si>
  <si>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</si>
  <si>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</si>
  <si>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</si>
  <si>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</si>
  <si>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</si>
  <si>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</si>
  <si>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</si>
  <si>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</si>
  <si>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</si>
  <si>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</si>
  <si>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</si>
  <si>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</si>
  <si>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</si>
  <si>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</si>
  <si>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</si>
  <si>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</si>
  <si>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</si>
  <si>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</si>
  <si>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</si>
  <si>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</si>
  <si>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</si>
  <si>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</si>
  <si>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</si>
  <si>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</si>
  <si>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</si>
  <si>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</si>
  <si>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</si>
  <si>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</si>
  <si>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</si>
  <si>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</si>
  <si>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</si>
  <si>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</si>
  <si>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</si>
  <si>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</si>
  <si>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</si>
  <si>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</si>
  <si>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</si>
  <si>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</si>
  <si>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</si>
  <si>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</si>
  <si>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</si>
  <si>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</si>
  <si>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</si>
  <si>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</si>
  <si>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</si>
  <si>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</si>
  <si>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</si>
  <si>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</si>
  <si>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</si>
  <si>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</si>
  <si>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</si>
  <si>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</si>
  <si>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</si>
  <si>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</si>
  <si>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</si>
  <si>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</si>
  <si>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</si>
  <si>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</si>
  <si>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</si>
  <si>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</si>
  <si>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</si>
  <si>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</si>
  <si>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</si>
  <si>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</si>
  <si>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</si>
  <si>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</si>
  <si>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</si>
  <si>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</si>
  <si>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</si>
  <si>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</si>
  <si>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</si>
  <si>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</si>
  <si>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</si>
  <si>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</si>
  <si>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</si>
  <si>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</si>
  <si>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</si>
  <si>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</si>
  <si>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</si>
  <si>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</si>
  <si>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</si>
  <si>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</si>
  <si>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</si>
  <si>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</si>
  <si>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</si>
  <si>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</si>
  <si>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</si>
  <si>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</si>
  <si>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</si>
  <si>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</si>
  <si>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</si>
  <si>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</si>
  <si>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</si>
  <si>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</si>
  <si>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</si>
  <si>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</si>
  <si>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</si>
  <si>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</si>
  <si>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</si>
  <si>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</si>
  <si>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</si>
  <si>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</si>
  <si>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</si>
  <si>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</si>
  <si>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</si>
  <si>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</si>
  <si>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</si>
  <si>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</si>
  <si>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</si>
  <si>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</si>
  <si>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</si>
  <si>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</si>
  <si>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</si>
  <si>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</si>
  <si>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</si>
  <si>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</si>
  <si>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</si>
  <si>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</si>
  <si>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</si>
  <si>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</si>
  <si>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</si>
  <si>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</si>
  <si>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</si>
  <si>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</si>
  <si>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</si>
  <si>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</si>
  <si>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</si>
  <si>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</si>
  <si>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</si>
  <si>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</si>
  <si>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</si>
  <si>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</si>
  <si>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</si>
  <si>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</si>
  <si>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</si>
  <si>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</si>
  <si>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</si>
  <si>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</si>
  <si>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</si>
  <si>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</si>
  <si>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</si>
  <si>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</si>
  <si>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</si>
  <si>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</si>
  <si>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</si>
  <si>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</si>
  <si>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</si>
  <si>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</si>
  <si>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</si>
  <si>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</si>
  <si>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</si>
  <si>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</si>
  <si>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</si>
  <si>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</si>
  <si>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</si>
  <si>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</si>
  <si>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</si>
  <si>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</si>
  <si>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</si>
  <si>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</si>
  <si>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</si>
  <si>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</si>
  <si>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</si>
  <si>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</si>
  <si>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</si>
  <si>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</si>
  <si>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</si>
  <si>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</si>
  <si>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</si>
  <si>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</si>
  <si>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</si>
  <si>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</si>
  <si>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</si>
  <si>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</si>
  <si>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</si>
  <si>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</si>
  <si>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</si>
  <si>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</si>
  <si>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</si>
  <si>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</si>
  <si>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</si>
  <si>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</si>
  <si>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</si>
  <si>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</si>
  <si>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</si>
  <si>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</si>
  <si>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</si>
  <si>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</si>
  <si>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</si>
  <si>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</si>
  <si>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</si>
  <si>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</si>
  <si>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</si>
  <si>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</si>
  <si>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</si>
  <si>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</si>
  <si>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</si>
  <si>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</si>
  <si>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</si>
  <si>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</si>
  <si>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</si>
  <si>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</si>
  <si>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</si>
  <si>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</si>
  <si>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</si>
  <si>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</si>
  <si>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</si>
  <si>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</si>
  <si>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</si>
  <si>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</si>
  <si>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</si>
  <si>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</si>
  <si>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</si>
  <si>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</si>
  <si>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</si>
  <si>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</si>
  <si>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</si>
  <si>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</si>
  <si>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</si>
  <si>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</si>
  <si>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</si>
  <si>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</si>
  <si>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</si>
  <si>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</si>
  <si>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</si>
  <si>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</si>
  <si>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</si>
  <si>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</si>
  <si>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</si>
  <si>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</si>
  <si>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</si>
  <si>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</si>
  <si>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</si>
  <si>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</si>
  <si>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</si>
  <si>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</si>
  <si>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</si>
  <si>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</si>
  <si>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</si>
  <si>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</si>
  <si>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</si>
  <si>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</si>
  <si>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</si>
  <si>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</si>
  <si>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</si>
  <si>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</si>
  <si>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</si>
  <si>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</si>
  <si>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</si>
  <si>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</si>
  <si>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</si>
  <si>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</si>
  <si>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</si>
  <si>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</si>
  <si>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</si>
  <si>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</si>
  <si>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</si>
  <si>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</si>
  <si>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</si>
  <si>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</si>
  <si>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</si>
  <si>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</si>
  <si>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</si>
  <si>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</si>
  <si>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</si>
  <si>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</si>
  <si>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</si>
  <si>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</si>
  <si>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</si>
  <si>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</si>
  <si>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</si>
  <si>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</si>
  <si>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</si>
  <si>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</si>
  <si>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</si>
  <si>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</si>
  <si>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</si>
  <si>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</si>
  <si>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</si>
  <si>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</si>
  <si>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</si>
  <si>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</si>
  <si>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</si>
  <si>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</si>
  <si>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</si>
  <si>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</si>
  <si>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</si>
  <si>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</si>
  <si>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</si>
  <si>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</si>
  <si>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</si>
  <si>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</si>
  <si>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</si>
  <si>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</si>
  <si>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</si>
  <si>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</si>
  <si>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</si>
  <si>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</si>
  <si>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</si>
  <si>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</si>
  <si>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</si>
  <si>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</si>
  <si>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</si>
  <si>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</si>
  <si>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</si>
  <si>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</si>
  <si>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</si>
  <si>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</si>
  <si>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</si>
  <si>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</si>
  <si>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</si>
  <si>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</si>
  <si>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</si>
  <si>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</si>
  <si>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</si>
  <si>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</si>
  <si>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</si>
  <si>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</si>
  <si>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</si>
  <si>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</si>
  <si>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</si>
  <si>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</si>
  <si>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</si>
  <si>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</si>
  <si>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</si>
  <si>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</si>
  <si>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</si>
  <si>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</si>
  <si>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</si>
  <si>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</si>
  <si>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</si>
  <si>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</si>
  <si>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</si>
  <si>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</si>
  <si>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</si>
  <si>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</si>
  <si>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</si>
  <si>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</si>
  <si>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</si>
  <si>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</si>
  <si>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</si>
  <si>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</si>
  <si>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</si>
  <si>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</si>
  <si>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</si>
  <si>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</si>
  <si>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</si>
  <si>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</si>
  <si>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</si>
  <si>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</si>
  <si>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</si>
  <si>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</si>
  <si>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</si>
  <si>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</si>
  <si>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</si>
  <si>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</si>
  <si>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</si>
  <si>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</si>
  <si>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</si>
  <si>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</si>
  <si>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</si>
  <si>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</si>
  <si>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</si>
  <si>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</si>
  <si>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</si>
  <si>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</si>
  <si>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</si>
  <si>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</si>
  <si>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</si>
  <si>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</si>
  <si>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</si>
  <si>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</si>
  <si>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</si>
  <si>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</si>
  <si>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</si>
  <si>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</si>
  <si>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</si>
  <si>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</si>
  <si>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</si>
  <si>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</si>
  <si>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</si>
  <si>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</si>
  <si>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</si>
  <si>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</si>
  <si>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</si>
  <si>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</si>
  <si>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</si>
  <si>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</si>
  <si>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</si>
  <si>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</si>
  <si>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</si>
  <si>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</si>
  <si>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</si>
  <si>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</si>
  <si>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</si>
  <si>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</si>
  <si>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</si>
  <si>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</si>
  <si>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</si>
  <si>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</si>
  <si>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</si>
  <si>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</si>
  <si>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</si>
  <si>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</si>
  <si>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</si>
  <si>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</si>
  <si>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</si>
  <si>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</si>
  <si>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</si>
  <si>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</si>
  <si>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</si>
  <si>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</si>
  <si>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</si>
  <si>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</si>
  <si>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</si>
  <si>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</si>
  <si>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</si>
  <si>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</si>
  <si>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</si>
  <si>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</si>
  <si>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</si>
  <si>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</si>
  <si>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</si>
  <si>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</si>
  <si>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</si>
  <si>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</si>
  <si>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</si>
  <si>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</si>
  <si>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</si>
  <si>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</si>
  <si>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</si>
  <si>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</si>
  <si>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</si>
  <si>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</si>
  <si>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</si>
  <si>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</si>
  <si>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</si>
  <si>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</si>
  <si>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</si>
  <si>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</si>
  <si>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</si>
  <si>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</si>
  <si>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</si>
  <si>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</si>
  <si>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</si>
  <si>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</si>
  <si>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</si>
  <si>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</si>
  <si>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</si>
  <si>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</si>
  <si>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</si>
  <si>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</si>
  <si>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</si>
  <si>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</si>
  <si>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</si>
  <si>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</si>
  <si>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</si>
  <si>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</si>
  <si>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</si>
  <si>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</si>
  <si>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</si>
  <si>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</si>
  <si>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</si>
  <si>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</si>
  <si>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</si>
  <si>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</si>
  <si>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</si>
  <si>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</si>
  <si>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</si>
  <si>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</si>
  <si>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</si>
  <si>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</si>
  <si>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</si>
  <si>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</si>
  <si>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</si>
  <si>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</si>
  <si>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</si>
  <si>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</si>
  <si>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</si>
  <si>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</si>
  <si>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</si>
  <si>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</si>
  <si>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</si>
  <si>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</si>
  <si>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</si>
  <si>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</si>
  <si>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</si>
  <si>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</si>
  <si>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</si>
  <si>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</si>
  <si>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</si>
  <si>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</si>
  <si>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</si>
  <si>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</si>
  <si>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</si>
  <si>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</si>
  <si>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</si>
  <si>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</si>
  <si>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</si>
  <si>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</si>
  <si>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</si>
  <si>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</si>
  <si>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</si>
  <si>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</si>
  <si>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</si>
  <si>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</si>
  <si>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</si>
  <si>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</si>
  <si>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</si>
  <si>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</si>
  <si>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</si>
  <si>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</si>
  <si>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</si>
  <si>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</si>
  <si>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</si>
  <si>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</si>
  <si>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</si>
  <si>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</si>
  <si>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</si>
  <si>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</si>
  <si>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</si>
  <si>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</si>
  <si>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</si>
  <si>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</si>
  <si>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</si>
  <si>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</si>
  <si>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</si>
  <si>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</si>
  <si>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</si>
  <si>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</si>
  <si>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</si>
  <si>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</si>
  <si>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</si>
  <si>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</si>
  <si>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</si>
  <si>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</si>
  <si>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</si>
  <si>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</si>
  <si>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</si>
  <si>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</si>
  <si>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</si>
  <si>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</si>
  <si>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</si>
  <si>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</si>
  <si>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</si>
  <si>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</si>
  <si>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</si>
  <si>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</si>
  <si>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</si>
  <si>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</si>
  <si>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</si>
  <si>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</si>
  <si>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</si>
  <si>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</si>
  <si>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</si>
  <si>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</si>
  <si>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</si>
  <si>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</si>
  <si>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</si>
  <si>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</si>
  <si>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</si>
  <si>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</si>
  <si>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</si>
  <si>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</si>
  <si>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</si>
  <si>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</si>
  <si>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</si>
  <si>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</si>
  <si>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</si>
  <si>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</si>
  <si>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</si>
  <si>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</si>
  <si>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</si>
  <si>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</si>
  <si>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</si>
  <si>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</si>
  <si>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</si>
  <si>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</si>
  <si>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</si>
  <si>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</si>
  <si>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</si>
  <si>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</si>
  <si>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</si>
  <si>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</si>
  <si>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</si>
  <si>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</si>
  <si>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</si>
  <si>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</si>
  <si>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</si>
  <si>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</si>
  <si>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</si>
  <si>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</si>
  <si>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</si>
  <si>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</si>
  <si>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</si>
  <si>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</si>
  <si>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</si>
  <si>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</si>
  <si>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</si>
  <si>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</si>
  <si>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</si>
  <si>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</si>
  <si>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</si>
  <si>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</si>
  <si>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</si>
  <si>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</si>
  <si>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</si>
  <si>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</si>
  <si>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</si>
  <si>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</si>
  <si>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</si>
  <si>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</si>
  <si>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</si>
  <si>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</si>
  <si>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</si>
  <si>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</si>
  <si>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</si>
  <si>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</si>
  <si>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</si>
  <si>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</si>
  <si>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</si>
  <si>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</si>
  <si>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</si>
  <si>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</si>
  <si>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</si>
  <si>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</si>
  <si>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</si>
  <si>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</si>
  <si>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</si>
  <si>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</si>
  <si>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</si>
  <si>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</si>
  <si>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</si>
  <si>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</si>
  <si>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</si>
  <si>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</si>
  <si>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</si>
  <si>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</si>
  <si>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</si>
  <si>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</si>
  <si>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</si>
  <si>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</si>
  <si>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</si>
  <si>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</si>
  <si>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</si>
  <si>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</si>
  <si>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</si>
  <si>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</si>
  <si>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</si>
  <si>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</si>
  <si>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</si>
  <si>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</si>
  <si>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</si>
  <si>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</si>
  <si>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</si>
  <si>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</si>
  <si>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</si>
  <si>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</si>
  <si>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</si>
  <si>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</si>
  <si>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</si>
  <si>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</si>
  <si>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</si>
  <si>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</si>
  <si>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</si>
  <si>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</si>
  <si>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</si>
  <si>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</si>
  <si>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</si>
  <si>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</si>
  <si>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</si>
  <si>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</si>
  <si>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</si>
  <si>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</si>
  <si>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</si>
  <si>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</si>
  <si>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</si>
  <si>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</si>
  <si>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</si>
  <si>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</si>
  <si>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</si>
  <si>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</si>
  <si>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</si>
  <si>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</si>
  <si>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</si>
  <si>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</si>
  <si>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</si>
  <si>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</si>
  <si>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</si>
  <si>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</si>
  <si>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</si>
  <si>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</si>
  <si>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</si>
  <si>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</si>
  <si>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</si>
  <si>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</si>
  <si>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</si>
  <si>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</si>
  <si>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</si>
  <si>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</si>
  <si>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</si>
  <si>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</si>
  <si>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</si>
  <si>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</si>
  <si>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</si>
  <si>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</si>
  <si>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</si>
  <si>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</si>
  <si>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</si>
  <si>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</si>
  <si>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</si>
  <si>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</si>
  <si>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</si>
  <si>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</si>
  <si>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</si>
  <si>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</si>
  <si>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</si>
  <si>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</si>
  <si>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</si>
  <si>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</si>
  <si>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</si>
  <si>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</si>
  <si>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</si>
  <si>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</si>
  <si>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</si>
  <si>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</si>
  <si>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</si>
  <si>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</si>
  <si>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</si>
  <si>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</si>
  <si>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</si>
  <si>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</si>
  <si>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</si>
  <si>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</si>
  <si>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</si>
  <si>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</si>
  <si>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</si>
  <si>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</si>
  <si>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</si>
  <si>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</si>
  <si>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</si>
  <si>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</si>
  <si>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</si>
  <si>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</si>
  <si>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</si>
  <si>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</si>
  <si>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</si>
  <si>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</si>
  <si>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</si>
  <si>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</si>
  <si>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</si>
  <si>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</si>
  <si>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</si>
  <si>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</si>
  <si>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</si>
  <si>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</si>
  <si>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</si>
  <si>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</si>
  <si>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</si>
  <si>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</si>
  <si>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</si>
  <si>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</si>
  <si>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</si>
  <si>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</si>
  <si>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</si>
  <si>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</si>
  <si>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</si>
  <si>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</si>
  <si>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</si>
  <si>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</si>
  <si>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</si>
  <si>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</si>
  <si>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</si>
  <si>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</si>
  <si>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</si>
  <si>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</si>
  <si>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</si>
  <si>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</si>
  <si>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</si>
  <si>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</si>
  <si>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</si>
  <si>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</si>
  <si>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</si>
  <si>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</si>
  <si>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</si>
  <si>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</si>
  <si>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</si>
  <si>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</si>
  <si>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</si>
  <si>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</si>
  <si>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</si>
  <si>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</si>
  <si>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</si>
  <si>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</si>
  <si>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</si>
  <si>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</si>
  <si>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</si>
  <si>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</si>
  <si>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</si>
  <si>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</si>
  <si>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</si>
  <si>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</si>
  <si>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</si>
  <si>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</si>
  <si>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</si>
  <si>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</si>
  <si>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</si>
  <si>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</si>
  <si>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</si>
  <si>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</si>
  <si>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</si>
  <si>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</si>
  <si>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</si>
  <si>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</si>
  <si>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</si>
  <si>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</si>
  <si>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</si>
  <si>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</si>
  <si>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</si>
  <si>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</si>
  <si>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</si>
  <si>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</si>
  <si>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</si>
  <si>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</si>
  <si>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</si>
  <si>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</si>
  <si>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</si>
  <si>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</si>
  <si>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</si>
  <si>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</si>
  <si>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</si>
  <si>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</si>
  <si>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</si>
  <si>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</si>
  <si>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</si>
  <si>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</si>
  <si>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</si>
  <si>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</si>
  <si>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</si>
  <si>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</si>
  <si>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</si>
  <si>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</si>
  <si>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</si>
  <si>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</si>
  <si>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</si>
  <si>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</si>
  <si>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</si>
  <si>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</si>
  <si>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</si>
  <si>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</si>
  <si>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</si>
  <si>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</si>
  <si>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</si>
  <si>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</si>
  <si>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</si>
  <si>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</si>
  <si>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</si>
  <si>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</si>
  <si>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</si>
  <si>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</si>
  <si>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</si>
  <si>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</si>
  <si>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</si>
  <si>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</si>
  <si>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</si>
  <si>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</si>
  <si>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</si>
  <si>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</si>
  <si>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</si>
  <si>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</si>
  <si>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</si>
  <si>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</si>
  <si>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</si>
  <si>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</si>
  <si>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</si>
  <si>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</si>
  <si>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</si>
  <si>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</si>
  <si>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</si>
  <si>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</si>
  <si>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</si>
  <si>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</si>
  <si>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</si>
  <si>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</si>
  <si>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</si>
  <si>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</si>
  <si>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</si>
  <si>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</si>
  <si>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</si>
  <si>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</si>
  <si>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</si>
  <si>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</si>
  <si>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</si>
  <si>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</si>
  <si>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</si>
  <si>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</si>
  <si>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</si>
  <si>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</si>
  <si>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</si>
  <si>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</si>
  <si>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</si>
  <si>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</si>
  <si>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</si>
  <si>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</si>
  <si>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</si>
  <si>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</si>
  <si>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</si>
  <si>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</si>
  <si>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</si>
  <si>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</si>
  <si>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</si>
  <si>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</si>
  <si>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</si>
  <si>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</si>
  <si>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</si>
  <si>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</si>
  <si>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</si>
  <si>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</si>
  <si>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</si>
  <si>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</si>
  <si>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</si>
  <si>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</si>
  <si>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</si>
  <si>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</si>
  <si>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</si>
  <si>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</si>
  <si>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</si>
  <si>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</si>
  <si>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</si>
  <si>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</si>
  <si>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</si>
  <si>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</si>
  <si>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</si>
  <si>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</si>
  <si>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</si>
  <si>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</si>
  <si>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</si>
  <si>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</si>
  <si>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</si>
  <si>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</si>
  <si>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</si>
  <si>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</si>
  <si>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</si>
  <si>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</si>
  <si>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</si>
  <si>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</si>
  <si>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</si>
  <si>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</si>
  <si>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</si>
  <si>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</si>
  <si>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</si>
  <si>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</si>
  <si>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</si>
  <si>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</si>
  <si>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</si>
  <si>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</si>
  <si>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</si>
  <si>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</si>
  <si>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</si>
  <si>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</si>
  <si>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</si>
  <si>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</si>
  <si>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</si>
  <si>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</si>
  <si>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</si>
  <si>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</si>
  <si>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</si>
  <si>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</si>
  <si>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</si>
  <si>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</si>
  <si>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</si>
  <si>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</si>
  <si>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</si>
  <si>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</si>
  <si>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</si>
  <si>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</si>
  <si>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</si>
  <si>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</si>
  <si>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</si>
  <si>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</si>
  <si>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</si>
  <si>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</si>
  <si>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</si>
  <si>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</si>
  <si>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</si>
  <si>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</si>
  <si>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</si>
  <si>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</si>
  <si>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</si>
  <si>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</si>
  <si>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</si>
  <si>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</si>
  <si>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</si>
  <si>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</si>
  <si>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</si>
  <si>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</si>
  <si>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</si>
  <si>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</si>
  <si>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</si>
  <si>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</si>
  <si>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</si>
  <si>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</si>
  <si>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</si>
  <si>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</si>
  <si>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</si>
  <si>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</si>
  <si>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</si>
  <si>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</si>
  <si>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</si>
  <si>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</si>
  <si>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</si>
  <si>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</si>
  <si>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</si>
  <si>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</si>
  <si>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</si>
  <si>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</si>
  <si>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</si>
  <si>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</si>
  <si>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</si>
  <si>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</si>
  <si>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</si>
  <si>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</si>
  <si>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</si>
  <si>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</si>
  <si>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</si>
  <si>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</si>
  <si>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</si>
  <si>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</si>
  <si>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</si>
  <si>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</si>
  <si>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</si>
  <si>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</si>
  <si>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</si>
  <si>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</si>
  <si>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</si>
  <si>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</si>
  <si>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</si>
  <si>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</si>
  <si>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</si>
  <si>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</si>
  <si>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</si>
  <si>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</si>
  <si>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</si>
  <si>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</si>
  <si>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</si>
  <si>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</si>
  <si>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</si>
  <si>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</si>
  <si>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</si>
  <si>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</si>
  <si>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</si>
  <si>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</si>
  <si>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</si>
  <si>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</si>
  <si>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</si>
  <si>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</si>
  <si>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</si>
  <si>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</si>
  <si>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</si>
  <si>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</si>
  <si>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</si>
  <si>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</si>
  <si>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</si>
  <si>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</si>
  <si>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</si>
  <si>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</si>
  <si>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</si>
  <si>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</si>
  <si>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</si>
  <si>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</si>
  <si>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</si>
  <si>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</si>
  <si>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</si>
  <si>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</si>
  <si>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</si>
  <si>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</si>
  <si>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</si>
  <si>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</si>
  <si>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</si>
  <si>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</si>
  <si>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</si>
  <si>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</si>
  <si>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</si>
  <si>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</si>
  <si>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</si>
  <si>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</si>
  <si>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</si>
  <si>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</si>
  <si>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</si>
  <si>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</si>
  <si>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</si>
  <si>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</si>
  <si>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</si>
  <si>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</si>
  <si>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</si>
  <si>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</si>
  <si>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</si>
  <si>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</si>
  <si>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</si>
  <si>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</si>
  <si>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</si>
  <si>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</si>
  <si>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</si>
  <si>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</si>
  <si>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</si>
  <si>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</si>
  <si>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</si>
  <si>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</si>
  <si>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</si>
  <si>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</si>
  <si>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</si>
  <si>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</si>
  <si>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</si>
  <si>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</si>
  <si>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</si>
  <si>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</si>
  <si>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</si>
  <si>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</si>
  <si>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</si>
  <si>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</si>
  <si>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</si>
  <si>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</si>
  <si>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</si>
  <si>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</si>
  <si>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</si>
  <si>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</si>
  <si>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</si>
  <si>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</si>
  <si>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</si>
  <si>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</si>
  <si>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</si>
  <si>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</si>
  <si>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</si>
  <si>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</si>
  <si>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</si>
  <si>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</si>
  <si>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</si>
  <si>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</si>
  <si>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</si>
  <si>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</si>
  <si>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</si>
  <si>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</si>
  <si>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</si>
  <si>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</si>
  <si>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</si>
  <si>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</si>
  <si>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</si>
  <si>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</si>
  <si>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</si>
  <si>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</si>
  <si>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</si>
  <si>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</si>
  <si>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</si>
  <si>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</si>
  <si>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</si>
  <si>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</si>
  <si>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</si>
  <si>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</si>
  <si>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</si>
  <si>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</si>
  <si>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</si>
  <si>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</si>
  <si>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</si>
  <si>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</si>
  <si>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</si>
  <si>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</si>
  <si>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</si>
  <si>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</si>
  <si>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</si>
  <si>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</si>
  <si>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</si>
  <si>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</si>
  <si>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</si>
  <si>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</si>
  <si>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</si>
  <si>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</si>
  <si>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</si>
  <si>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</si>
  <si>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</si>
  <si>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</si>
  <si>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</si>
  <si>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</si>
  <si>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</si>
  <si>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</si>
  <si>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</si>
  <si>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</si>
  <si>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</si>
  <si>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</si>
  <si>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</si>
  <si>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</si>
  <si>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</si>
  <si>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</si>
  <si>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</si>
  <si>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</si>
  <si>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</si>
  <si>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</si>
  <si>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</si>
  <si>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</si>
  <si>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</si>
  <si>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</si>
  <si>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</si>
  <si>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</si>
  <si>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</si>
  <si>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</si>
  <si>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</si>
  <si>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</si>
  <si>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</si>
  <si>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</si>
  <si>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</si>
  <si>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</si>
  <si>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</si>
  <si>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</si>
  <si>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</si>
  <si>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</si>
  <si>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</si>
  <si>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</si>
  <si>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</si>
  <si>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</si>
  <si>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</si>
  <si>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</si>
  <si>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</si>
  <si>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</si>
  <si>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</si>
  <si>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</si>
  <si>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</si>
  <si>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</si>
  <si>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</si>
  <si>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</si>
  <si>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</si>
  <si>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</si>
  <si>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</si>
  <si>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</si>
  <si>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</si>
  <si>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</si>
  <si>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</si>
  <si>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</si>
  <si>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</si>
  <si>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</si>
  <si>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</si>
  <si>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</si>
  <si>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</si>
  <si>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</si>
  <si>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</si>
  <si>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</si>
  <si>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</si>
  <si>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</si>
  <si>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</si>
  <si>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</si>
  <si>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</si>
  <si>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</si>
  <si>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</si>
  <si>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</si>
  <si>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</si>
  <si>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</si>
  <si>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</si>
  <si>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</si>
  <si>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</si>
  <si>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</si>
  <si>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</si>
  <si>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</si>
  <si>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</si>
  <si>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</si>
  <si>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</si>
  <si>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</si>
  <si>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</si>
  <si>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</si>
  <si>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</si>
  <si>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</si>
  <si>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</si>
  <si>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</si>
  <si>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</si>
  <si>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</si>
  <si>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</si>
  <si>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</si>
  <si>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</si>
  <si>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</si>
  <si>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</si>
  <si>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</si>
  <si>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</si>
  <si>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</si>
  <si>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</si>
  <si>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</si>
  <si>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</si>
  <si>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</si>
  <si>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</si>
  <si>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</si>
  <si>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</si>
  <si>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</si>
  <si>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</si>
  <si>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</si>
  <si>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</si>
  <si>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</si>
  <si>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</si>
  <si>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</si>
  <si>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</si>
  <si>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</si>
  <si>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</si>
  <si>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</si>
  <si>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</si>
  <si>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</si>
  <si>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</si>
  <si>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</si>
  <si>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</si>
  <si>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</si>
  <si>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</si>
  <si>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</si>
  <si>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</si>
  <si>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</si>
  <si>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</si>
  <si>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</si>
  <si>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</si>
  <si>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</si>
  <si>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</si>
  <si>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</si>
  <si>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</si>
  <si>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</si>
  <si>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</si>
  <si>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</si>
  <si>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</si>
  <si>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</si>
  <si>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</si>
  <si>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</si>
  <si>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</si>
  <si>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</si>
  <si>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</si>
  <si>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</si>
  <si>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</si>
  <si>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</si>
  <si>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</si>
  <si>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</si>
  <si>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</si>
  <si>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</si>
  <si>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</si>
  <si>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</si>
  <si>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</si>
  <si>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</si>
  <si>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</si>
  <si>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</si>
  <si>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</si>
  <si>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</si>
  <si>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</si>
  <si>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</si>
  <si>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</si>
  <si>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</si>
  <si>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</si>
  <si>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</si>
  <si>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</si>
  <si>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</si>
  <si>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</si>
  <si>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</si>
  <si>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</si>
  <si>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</si>
  <si>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</si>
  <si>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</si>
  <si>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</si>
  <si>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</si>
  <si>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</si>
  <si>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</si>
  <si>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</si>
  <si>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</si>
  <si>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</si>
  <si>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</si>
  <si>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</si>
  <si>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</si>
  <si>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</si>
  <si>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</si>
  <si>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</si>
  <si>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</si>
  <si>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</si>
  <si>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</si>
  <si>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</si>
  <si>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</si>
  <si>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</si>
  <si>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</si>
  <si>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</si>
  <si>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</si>
  <si>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</si>
  <si>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</si>
  <si>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</si>
  <si>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</si>
  <si>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</si>
  <si>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</si>
  <si>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</si>
  <si>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</si>
  <si>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</si>
  <si>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</si>
  <si>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</si>
  <si>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</si>
  <si>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</si>
  <si>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</si>
  <si>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</si>
  <si>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</si>
  <si>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</si>
  <si>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</si>
  <si>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</si>
  <si>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</si>
  <si>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</si>
  <si>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</si>
  <si>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</si>
  <si>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</si>
  <si>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</si>
  <si>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</si>
  <si>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</si>
  <si>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</si>
  <si>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</si>
  <si>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</si>
  <si>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</si>
  <si>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</si>
  <si>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</si>
  <si>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</si>
  <si>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</si>
  <si>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</si>
  <si>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</si>
  <si>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</si>
  <si>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</si>
  <si>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</si>
  <si>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</si>
  <si>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</si>
  <si>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</si>
  <si>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</si>
  <si>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</si>
  <si>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</si>
  <si>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</si>
  <si>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</si>
  <si>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</si>
  <si>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</si>
  <si>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</si>
  <si>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</si>
  <si>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</si>
  <si>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</si>
  <si>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</si>
  <si>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</si>
  <si>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</si>
  <si>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</si>
  <si>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</si>
  <si>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</si>
  <si>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</si>
  <si>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</si>
  <si>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</si>
  <si>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</si>
  <si>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</si>
  <si>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</si>
  <si>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</si>
  <si>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</si>
  <si>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</si>
  <si>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</si>
  <si>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</si>
  <si>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</si>
  <si>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</si>
  <si>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</si>
  <si>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</si>
  <si>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</si>
  <si>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</si>
  <si>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</si>
  <si>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</si>
  <si>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</si>
  <si>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</si>
  <si>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</si>
  <si>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</si>
  <si>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</si>
  <si>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</si>
  <si>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</si>
  <si>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</si>
  <si>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</si>
  <si>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</si>
  <si>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</si>
  <si>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</si>
  <si>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</si>
  <si>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</si>
  <si>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</si>
  <si>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</si>
  <si>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</si>
  <si>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</si>
  <si>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</si>
  <si>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</si>
  <si>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</si>
  <si>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</si>
  <si>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</si>
  <si>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</si>
  <si>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</si>
  <si>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</si>
  <si>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</si>
  <si>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</si>
  <si>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</si>
  <si>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</si>
  <si>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</si>
  <si>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</si>
  <si>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</si>
  <si>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</si>
  <si>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</si>
  <si>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</si>
  <si>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</si>
  <si>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</si>
  <si>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</si>
  <si>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</si>
  <si>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</si>
  <si>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</si>
  <si>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</si>
  <si>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</si>
  <si>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</si>
  <si>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</si>
  <si>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</si>
  <si>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</si>
  <si>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</si>
  <si>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</si>
  <si>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</si>
  <si>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</si>
  <si>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</si>
  <si>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</si>
  <si>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</si>
  <si>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</si>
  <si>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</si>
  <si>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</si>
  <si>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</si>
  <si>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</si>
  <si>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</si>
  <si>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</si>
  <si>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</si>
  <si>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</si>
  <si>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</si>
  <si>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</si>
  <si>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</si>
  <si>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</si>
  <si>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</si>
  <si>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</si>
  <si>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</si>
  <si>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</si>
  <si>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</si>
  <si>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</si>
  <si>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</si>
  <si>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</si>
  <si>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</si>
  <si>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</si>
  <si>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</si>
  <si>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</si>
  <si>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</si>
  <si>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</si>
  <si>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</si>
  <si>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</si>
  <si>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</si>
  <si>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</si>
  <si>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</si>
  <si>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</si>
  <si>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</si>
  <si>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</si>
  <si>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</si>
  <si>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</si>
  <si>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</si>
  <si>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</si>
  <si>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</si>
  <si>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</si>
  <si>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</si>
  <si>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</si>
  <si>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</si>
  <si>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</si>
  <si>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</si>
  <si>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</si>
  <si>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</si>
  <si>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</si>
  <si>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</si>
  <si>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</si>
  <si>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</si>
  <si>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</si>
  <si>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</si>
  <si>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</si>
  <si>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</si>
  <si>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</si>
  <si>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</si>
  <si>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</si>
  <si>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</si>
  <si>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</si>
  <si>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</si>
  <si>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</si>
  <si>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</si>
  <si>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</si>
  <si>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</si>
  <si>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</si>
  <si>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</si>
  <si>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</si>
  <si>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</si>
  <si>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</si>
  <si>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</si>
  <si>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</si>
  <si>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</si>
  <si>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</si>
  <si>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</si>
  <si>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</si>
  <si>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</si>
  <si>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</si>
  <si>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</si>
  <si>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</si>
  <si>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</si>
  <si>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</si>
  <si>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</si>
  <si>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</si>
  <si>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</si>
  <si>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</si>
  <si>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</si>
  <si>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</si>
  <si>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</si>
  <si>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</si>
  <si>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</si>
  <si>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</si>
  <si>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</si>
  <si>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</si>
  <si>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</si>
  <si>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</si>
  <si>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</si>
  <si>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</si>
  <si>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</si>
  <si>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</si>
  <si>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</si>
  <si>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</si>
  <si>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</si>
  <si>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</si>
  <si>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</si>
  <si>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</si>
  <si>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</si>
  <si>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</si>
  <si>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</si>
  <si>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</si>
  <si>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</si>
  <si>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</si>
  <si>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</si>
  <si>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</si>
  <si>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</si>
  <si>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</si>
  <si>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</si>
  <si>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</si>
  <si>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</si>
  <si>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</si>
  <si>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</si>
  <si>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</si>
  <si>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</si>
  <si>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</si>
  <si>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</si>
  <si>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</si>
  <si>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</si>
  <si>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</si>
  <si>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</si>
  <si>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</si>
  <si>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</si>
  <si>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</si>
  <si>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</si>
  <si>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</si>
  <si>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</si>
  <si>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</si>
  <si>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</si>
  <si>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</si>
  <si>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</si>
  <si>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</si>
  <si>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</si>
  <si>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</si>
  <si>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</si>
  <si>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</si>
  <si>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</si>
  <si>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</si>
  <si>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</si>
  <si>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</si>
  <si>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</si>
  <si>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</si>
  <si>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</si>
  <si>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</si>
  <si>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</si>
  <si>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</si>
  <si>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</si>
  <si>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</si>
  <si>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</si>
  <si>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</si>
  <si>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</si>
  <si>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</si>
  <si>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</si>
  <si>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</si>
  <si>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</si>
  <si>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</si>
  <si>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</si>
  <si>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</si>
  <si>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</si>
  <si>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</si>
  <si>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</si>
  <si>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</si>
  <si>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</si>
  <si>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</si>
  <si>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</si>
  <si>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</si>
  <si>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</si>
  <si>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</si>
  <si>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</si>
  <si>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</si>
  <si>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</si>
  <si>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</si>
  <si>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</si>
  <si>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</si>
  <si>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</si>
  <si>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</si>
  <si>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</si>
  <si>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</si>
  <si>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</si>
  <si>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</si>
  <si>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</si>
  <si>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</si>
  <si>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</si>
  <si>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</si>
  <si>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</si>
  <si>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</si>
  <si>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</si>
  <si>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</si>
  <si>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</si>
  <si>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</si>
  <si>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</si>
  <si>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</si>
  <si>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</si>
  <si>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</si>
  <si>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</si>
  <si>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</si>
  <si>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</si>
  <si>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</si>
  <si>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</si>
  <si>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</si>
  <si>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</si>
  <si>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</si>
  <si>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</si>
  <si>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</si>
  <si>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</si>
  <si>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</si>
  <si>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</si>
  <si>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</si>
  <si>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</si>
  <si>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</si>
  <si>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</si>
  <si>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</si>
  <si>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</si>
  <si>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</si>
  <si>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</si>
  <si>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</si>
  <si>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</si>
  <si>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</si>
  <si>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</si>
  <si>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</si>
  <si>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</si>
  <si>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</si>
  <si>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</si>
  <si>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</si>
  <si>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</si>
  <si>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</si>
  <si>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</si>
  <si>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</si>
  <si>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</si>
  <si>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</si>
  <si>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</si>
  <si>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</si>
  <si>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</si>
  <si>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</si>
  <si>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</si>
  <si>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</si>
  <si>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</si>
  <si>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</si>
  <si>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</si>
  <si>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</si>
  <si>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</si>
  <si>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</si>
  <si>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</si>
  <si>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</si>
  <si>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</si>
  <si>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</si>
  <si>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</si>
  <si>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</si>
  <si>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</si>
  <si>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</si>
  <si>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</si>
  <si>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</si>
  <si>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</si>
  <si>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</si>
  <si>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</si>
  <si>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</si>
  <si>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</si>
  <si>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</si>
  <si>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</si>
  <si>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</si>
  <si>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</si>
  <si>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</si>
  <si>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</si>
  <si>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</si>
  <si>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</si>
  <si>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</si>
  <si>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</si>
  <si>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</si>
  <si>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</si>
  <si>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</si>
  <si>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</si>
  <si>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</si>
  <si>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</si>
  <si>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</si>
  <si>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</si>
  <si>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</si>
  <si>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</si>
  <si>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</si>
  <si>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</si>
  <si>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</si>
  <si>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</si>
  <si>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</si>
  <si>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</si>
  <si>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</si>
  <si>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</si>
  <si>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</si>
  <si>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</si>
  <si>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</si>
  <si>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</si>
  <si>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</si>
  <si>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</si>
  <si>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</si>
  <si>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</si>
  <si>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</si>
  <si>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</si>
  <si>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</si>
  <si>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</si>
  <si>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</si>
  <si>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</si>
  <si>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</si>
  <si>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</si>
  <si>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</si>
  <si>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</si>
  <si>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</si>
  <si>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</si>
  <si>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</si>
  <si>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</si>
  <si>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</si>
  <si>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</si>
  <si>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</si>
  <si>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</si>
  <si>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</si>
  <si>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</si>
  <si>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</si>
  <si>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</si>
  <si>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</si>
  <si>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</si>
  <si>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</si>
  <si>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</si>
  <si>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</si>
  <si>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</si>
  <si>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</si>
  <si>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</si>
  <si>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</si>
  <si>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</si>
  <si>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</si>
  <si>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</si>
  <si>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</si>
  <si>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</si>
  <si>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</si>
  <si>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</si>
  <si>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</si>
  <si>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</si>
  <si>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</si>
  <si>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</si>
  <si>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</si>
  <si>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</si>
  <si>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</si>
  <si>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</si>
  <si>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</si>
  <si>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</si>
  <si>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</si>
  <si>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</si>
  <si>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</si>
  <si>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</si>
  <si>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</si>
  <si>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</si>
  <si>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</si>
  <si>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</si>
  <si>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</si>
  <si>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</si>
  <si>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</si>
  <si>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</si>
  <si>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</si>
  <si>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</si>
  <si>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</si>
  <si>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</si>
  <si>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</si>
  <si>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</si>
  <si>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</si>
  <si>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</si>
  <si>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</si>
  <si>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</si>
  <si>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</si>
  <si>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</si>
  <si>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</si>
  <si>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</si>
  <si>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</si>
  <si>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</si>
  <si>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</si>
  <si>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</si>
  <si>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</si>
  <si>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</si>
  <si>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</si>
  <si>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</si>
  <si>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</si>
  <si>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</si>
  <si>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</si>
  <si>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</si>
  <si>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</si>
  <si>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</si>
  <si>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</si>
  <si>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</si>
  <si>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</si>
  <si>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</si>
  <si>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</si>
  <si>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</si>
  <si>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</si>
  <si>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</si>
  <si>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</si>
  <si>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</si>
  <si>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</si>
  <si>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</si>
  <si>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</si>
  <si>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</si>
  <si>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</si>
  <si>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</si>
  <si>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</si>
  <si>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</si>
  <si>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</si>
  <si>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</si>
  <si>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</si>
  <si>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</si>
  <si>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</si>
  <si>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</si>
  <si>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</si>
  <si>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</si>
  <si>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</si>
  <si>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</si>
  <si>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</si>
  <si>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</si>
  <si>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</si>
  <si>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</si>
  <si>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</si>
  <si>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</si>
  <si>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</si>
  <si>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</si>
  <si>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</si>
  <si>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</si>
  <si>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</si>
  <si>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</si>
  <si>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</si>
  <si>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</si>
  <si>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</si>
  <si>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</si>
  <si>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</si>
  <si>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</si>
  <si>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</si>
  <si>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</si>
  <si>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</si>
  <si>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</si>
  <si>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</si>
  <si>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</si>
  <si>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</si>
  <si>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</si>
  <si>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</si>
  <si>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</si>
  <si>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</si>
  <si>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</si>
  <si>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</si>
  <si>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</si>
  <si>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</si>
  <si>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</si>
  <si>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</si>
  <si>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</si>
  <si>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</si>
  <si>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</si>
  <si>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</si>
  <si>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</si>
  <si>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</si>
  <si>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</si>
  <si>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</si>
  <si>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</si>
  <si>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</si>
  <si>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</si>
  <si>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</si>
  <si>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</si>
  <si>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</si>
  <si>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</si>
  <si>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</si>
  <si>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</si>
  <si>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</si>
  <si>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</si>
  <si>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</si>
  <si>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</si>
  <si>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</si>
  <si>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</si>
  <si>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</si>
  <si>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</si>
  <si>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</si>
  <si>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</si>
  <si>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</si>
  <si>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</si>
  <si>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</si>
  <si>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</si>
  <si>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</si>
  <si>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</si>
  <si>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</si>
  <si>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</si>
  <si>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</si>
  <si>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</si>
  <si>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</si>
  <si>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</si>
  <si>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</si>
  <si>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</si>
  <si>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</si>
  <si>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</si>
  <si>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</si>
  <si>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</si>
  <si>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</si>
  <si>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</si>
  <si>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</si>
  <si>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</si>
  <si>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</si>
  <si>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</si>
  <si>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</si>
  <si>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</si>
  <si>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</si>
  <si>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</si>
  <si>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</si>
  <si>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</si>
  <si>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</si>
  <si>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</si>
  <si>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</si>
  <si>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</si>
  <si>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</si>
  <si>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</si>
  <si>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</si>
  <si>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</si>
  <si>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</si>
  <si>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</si>
  <si>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</si>
  <si>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</si>
  <si>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</si>
  <si>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</si>
  <si>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</si>
  <si>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</si>
  <si>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</si>
  <si>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</si>
  <si>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</si>
  <si>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</si>
  <si>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</si>
  <si>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</si>
  <si>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</si>
  <si>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</si>
  <si>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</si>
  <si>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</si>
  <si>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</si>
  <si>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</si>
  <si>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</si>
  <si>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</si>
  <si>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</si>
  <si>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</si>
  <si>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</si>
  <si>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</si>
  <si>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</si>
  <si>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</si>
  <si>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</si>
  <si>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</si>
  <si>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</si>
  <si>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</si>
  <si>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</si>
  <si>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</si>
  <si>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</si>
  <si>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</si>
  <si>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</si>
  <si>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</si>
  <si>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</si>
  <si>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</si>
  <si>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</si>
  <si>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</si>
  <si>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</si>
  <si>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</si>
  <si>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</si>
  <si>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</si>
  <si>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</si>
  <si>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</si>
  <si>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</si>
  <si>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</si>
  <si>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</si>
  <si>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</si>
  <si>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</si>
  <si>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</si>
  <si>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</si>
  <si>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</si>
  <si>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</si>
  <si>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</si>
  <si>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</si>
  <si>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</si>
  <si>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</si>
  <si>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</si>
  <si>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</si>
  <si>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</si>
  <si>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</si>
  <si>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</si>
  <si>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</si>
  <si>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</si>
  <si>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</si>
  <si>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</si>
  <si>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</si>
  <si>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</si>
  <si>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</si>
  <si>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</si>
  <si>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</si>
  <si>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</si>
  <si>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</si>
  <si>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</si>
  <si>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</si>
  <si>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</si>
  <si>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</si>
  <si>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</si>
  <si>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</si>
  <si>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</si>
  <si>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</si>
  <si>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</si>
  <si>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</si>
  <si>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</si>
  <si>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</si>
  <si>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</si>
  <si>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</si>
  <si>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</si>
  <si>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</si>
  <si>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</si>
  <si>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</si>
  <si>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</si>
  <si>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</si>
  <si>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</si>
  <si>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</si>
  <si>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</si>
  <si>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</si>
  <si>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</si>
  <si>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</si>
  <si>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</si>
  <si>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</si>
  <si>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</si>
  <si>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</si>
  <si>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</si>
  <si>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</si>
  <si>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</si>
  <si>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</si>
  <si>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</si>
  <si>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</si>
  <si>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</si>
  <si>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</si>
  <si>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</si>
  <si>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</si>
  <si>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</si>
  <si>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</si>
  <si>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</si>
  <si>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</si>
  <si>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</si>
  <si>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</si>
  <si>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</si>
  <si>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</si>
  <si>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</si>
  <si>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</si>
  <si>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</si>
  <si>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</si>
  <si>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</si>
  <si>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</si>
  <si>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</si>
  <si>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</si>
  <si>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</si>
  <si>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</si>
  <si>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</si>
  <si>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</si>
  <si>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</si>
  <si>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</si>
  <si>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</si>
  <si>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</si>
  <si>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</si>
  <si>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</si>
  <si>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</si>
  <si>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</si>
  <si>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</si>
  <si>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</si>
  <si>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</si>
  <si>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</si>
  <si>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</si>
  <si>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</si>
  <si>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</si>
  <si>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</si>
  <si>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</si>
  <si>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</si>
  <si>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</si>
  <si>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</si>
  <si>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</si>
  <si>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</si>
  <si>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</si>
  <si>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</si>
  <si>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</si>
  <si>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</si>
  <si>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</si>
  <si>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</si>
  <si>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</si>
  <si>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</si>
  <si>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</si>
  <si>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</si>
  <si>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</si>
  <si>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</si>
  <si>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</si>
  <si>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</si>
  <si>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</si>
  <si>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</si>
  <si>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</si>
  <si>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</si>
  <si>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</si>
  <si>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</si>
  <si>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</si>
  <si>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</si>
  <si>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</si>
  <si>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</si>
  <si>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</si>
  <si>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</si>
  <si>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</si>
  <si>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</si>
  <si>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</si>
  <si>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</si>
  <si>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</si>
  <si>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</si>
  <si>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</si>
  <si>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</si>
  <si>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</si>
  <si>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</si>
  <si>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</si>
  <si>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</si>
  <si>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</si>
  <si>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</si>
  <si>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</si>
  <si>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</si>
  <si>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</si>
  <si>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</si>
  <si>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</si>
  <si>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</si>
  <si>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</si>
  <si>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</si>
  <si>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</si>
  <si>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</si>
  <si>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</si>
  <si>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</si>
  <si>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</si>
  <si>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</si>
  <si>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</si>
  <si>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</si>
  <si>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</si>
  <si>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</si>
  <si>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</si>
  <si>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</si>
  <si>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</si>
  <si>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</si>
  <si>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</si>
  <si>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</si>
  <si>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</si>
  <si>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</si>
  <si>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</si>
  <si>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</si>
  <si>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</si>
  <si>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</si>
  <si>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</si>
  <si>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</si>
  <si>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</si>
  <si>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</si>
  <si>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</si>
  <si>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</si>
  <si>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</si>
  <si>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</si>
  <si>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</si>
  <si>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</si>
  <si>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</si>
  <si>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</si>
  <si>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</si>
  <si>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</si>
  <si>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</si>
  <si>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</si>
  <si>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</si>
  <si>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</si>
  <si>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</si>
  <si>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</si>
  <si>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</si>
  <si>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</si>
  <si>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</si>
  <si>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</si>
  <si>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</si>
  <si>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</si>
  <si>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</si>
  <si>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</si>
  <si>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</si>
  <si>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</si>
  <si>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</si>
  <si>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</si>
  <si>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</si>
  <si>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</si>
  <si>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</si>
  <si>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</si>
  <si>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</si>
  <si>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</si>
  <si>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</si>
  <si>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</si>
  <si>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</si>
  <si>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</si>
  <si>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</si>
  <si>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</si>
  <si>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</si>
  <si>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</si>
  <si>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</si>
  <si>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</si>
  <si>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</si>
  <si>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</si>
  <si>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</si>
  <si>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</si>
  <si>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</si>
  <si>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</si>
  <si>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</si>
  <si>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</si>
  <si>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</si>
  <si>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</si>
  <si>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</si>
  <si>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</si>
  <si>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</si>
  <si>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</si>
  <si>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</si>
  <si>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</si>
  <si>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</si>
  <si>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</si>
  <si>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</si>
  <si>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</si>
  <si>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</si>
  <si>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</si>
  <si>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</si>
  <si>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</si>
  <si>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</si>
  <si>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</si>
  <si>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</si>
  <si>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</si>
  <si>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</si>
  <si>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</si>
  <si>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</si>
  <si>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</si>
  <si>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</si>
  <si>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</si>
  <si>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</si>
  <si>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</si>
  <si>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</si>
  <si>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</si>
  <si>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</si>
  <si>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</si>
  <si>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</si>
  <si>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</si>
  <si>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</si>
  <si>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</si>
  <si>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</si>
  <si>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</si>
  <si>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</si>
  <si>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</si>
  <si>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</si>
  <si>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</si>
  <si>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</si>
  <si>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</si>
  <si>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</si>
  <si>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</si>
  <si>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</si>
  <si>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</si>
  <si>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</si>
  <si>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</si>
  <si>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</si>
  <si>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</si>
  <si>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</si>
  <si>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</si>
  <si>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</si>
  <si>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</si>
  <si>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</si>
  <si>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</si>
  <si>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</si>
  <si>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</si>
  <si>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</si>
  <si>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</si>
  <si>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</si>
  <si>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</si>
  <si>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</si>
  <si>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</si>
  <si>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</si>
  <si>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</si>
  <si>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</si>
  <si>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</si>
  <si>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</si>
  <si>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</si>
  <si>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</si>
  <si>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</si>
  <si>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</si>
  <si>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</si>
  <si>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</si>
  <si>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</si>
  <si>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</si>
  <si>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</si>
  <si>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</si>
  <si>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</si>
  <si>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</si>
  <si>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</si>
  <si>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</si>
  <si>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</si>
  <si>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</si>
  <si>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</si>
  <si>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</si>
  <si>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</si>
  <si>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</si>
  <si>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</si>
  <si>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</si>
  <si>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</si>
  <si>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</si>
  <si>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</si>
  <si>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</si>
  <si>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</si>
  <si>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</si>
  <si>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</si>
  <si>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</si>
  <si>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</si>
  <si>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</si>
  <si>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</si>
  <si>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</si>
  <si>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</si>
  <si>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</si>
  <si>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</si>
  <si>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</si>
  <si>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</si>
  <si>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</si>
  <si>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</si>
  <si>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</si>
  <si>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</si>
  <si>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</si>
  <si>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</si>
  <si>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</si>
  <si>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</si>
  <si>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</si>
  <si>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</si>
  <si>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</si>
  <si>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</si>
  <si>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</si>
  <si>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</si>
  <si>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</si>
  <si>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</si>
  <si>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</si>
  <si>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</si>
  <si>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</si>
  <si>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</si>
  <si>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</si>
  <si>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</si>
  <si>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</si>
  <si>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</si>
  <si>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</si>
  <si>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</si>
  <si>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</si>
  <si>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</si>
  <si>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</si>
  <si>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</si>
  <si>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</si>
  <si>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</si>
  <si>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</si>
  <si>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</si>
  <si>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</si>
  <si>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</si>
  <si>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</si>
  <si>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</si>
  <si>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</si>
  <si>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</si>
  <si>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</si>
  <si>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</si>
  <si>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</si>
  <si>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</si>
  <si>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</si>
  <si>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</si>
  <si>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</si>
  <si>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</si>
  <si>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</si>
  <si>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</si>
  <si>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</si>
  <si>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</si>
  <si>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</si>
  <si>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</si>
  <si>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</si>
  <si>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</si>
  <si>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</si>
  <si>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</si>
  <si>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</si>
  <si>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</si>
  <si>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</si>
  <si>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</si>
  <si>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</si>
  <si>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</si>
  <si>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</si>
  <si>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</si>
  <si>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</si>
  <si>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</si>
  <si>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</si>
  <si>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</si>
  <si>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</si>
  <si>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</si>
  <si>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</si>
  <si>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</si>
  <si>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</si>
  <si>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</si>
  <si>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</si>
  <si>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</si>
  <si>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</si>
  <si>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</si>
  <si>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</si>
  <si>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</si>
  <si>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</si>
  <si>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</si>
  <si>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</si>
  <si>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</si>
  <si>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</si>
  <si>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</si>
  <si>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</si>
  <si>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</si>
  <si>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</si>
  <si>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</si>
  <si>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</si>
  <si>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</si>
  <si>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</si>
  <si>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</si>
  <si>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</si>
  <si>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</si>
  <si>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</si>
  <si>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</si>
  <si>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</si>
  <si>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</si>
  <si>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</si>
  <si>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</si>
  <si>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</si>
  <si>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</si>
  <si>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</si>
  <si>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</si>
  <si>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</si>
  <si>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</si>
  <si>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</si>
  <si>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</si>
  <si>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</si>
  <si>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</si>
  <si>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</si>
  <si>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</si>
  <si>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</si>
  <si>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</si>
  <si>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</si>
  <si>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</si>
  <si>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</si>
  <si>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</si>
  <si>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</si>
  <si>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</si>
  <si>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</si>
  <si>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</si>
  <si>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</si>
  <si>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</si>
  <si>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</si>
  <si>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</si>
  <si>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</si>
  <si>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</si>
  <si>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</si>
  <si>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</si>
  <si>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</si>
  <si>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</si>
  <si>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</si>
  <si>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</si>
  <si>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</si>
  <si>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</si>
  <si>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</si>
  <si>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</si>
  <si>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</si>
  <si>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</si>
  <si>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</si>
  <si>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</si>
  <si>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</si>
  <si>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</si>
  <si>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</si>
  <si>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</si>
  <si>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</si>
  <si>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</si>
  <si>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</si>
  <si>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</si>
  <si>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</si>
  <si>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</si>
  <si>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</si>
  <si>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</si>
  <si>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</si>
  <si>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</si>
  <si>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</si>
  <si>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</si>
  <si>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</si>
  <si>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</si>
  <si>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</si>
  <si>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</si>
  <si>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</si>
  <si>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</si>
  <si>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</si>
  <si>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</si>
  <si>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</si>
  <si>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</si>
  <si>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</si>
  <si>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</si>
  <si>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</si>
  <si>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</si>
  <si>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</si>
  <si>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</si>
  <si>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</si>
  <si>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</si>
  <si>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</si>
  <si>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</si>
  <si>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</si>
  <si>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</si>
  <si>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</si>
  <si>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</si>
  <si>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</si>
  <si>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</si>
  <si>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</si>
  <si>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</si>
  <si>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</si>
  <si>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</si>
  <si>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</si>
  <si>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</si>
  <si>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</si>
  <si>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</si>
  <si>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</si>
  <si>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</si>
  <si>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</si>
  <si>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</si>
  <si>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</si>
  <si>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</si>
  <si>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</si>
  <si>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</si>
  <si>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</si>
  <si>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</si>
  <si>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</si>
  <si>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</si>
  <si>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</si>
  <si>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</si>
  <si>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</si>
  <si>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</si>
  <si>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</si>
  <si>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</si>
  <si>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</si>
  <si>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</si>
  <si>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</si>
  <si>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</si>
  <si>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</si>
  <si>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</si>
  <si>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</si>
  <si>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</si>
  <si>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</si>
  <si>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</si>
  <si>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</si>
  <si>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</si>
  <si>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</si>
  <si>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</si>
  <si>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</si>
  <si>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</si>
  <si>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</si>
  <si>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</si>
  <si>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</si>
  <si>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</si>
  <si>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</si>
  <si>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</si>
  <si>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</si>
  <si>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</si>
  <si>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</si>
  <si>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</si>
  <si>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</si>
  <si>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</si>
  <si>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</si>
  <si>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</si>
  <si>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</si>
  <si>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</si>
  <si>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</si>
  <si>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</si>
  <si>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</si>
  <si>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</si>
  <si>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</si>
  <si>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</si>
  <si>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</si>
  <si>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</si>
  <si>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</si>
  <si>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</si>
  <si>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</si>
  <si>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</si>
  <si>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</si>
  <si>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</si>
  <si>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</si>
  <si>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</si>
  <si>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</si>
  <si>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</si>
  <si>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</si>
  <si>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</si>
  <si>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</si>
  <si>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</si>
  <si>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</si>
  <si>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</si>
  <si>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</si>
  <si>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</si>
  <si>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</si>
  <si>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</si>
  <si>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</si>
  <si>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</si>
  <si>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</si>
  <si>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</si>
  <si>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</si>
  <si>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</si>
  <si>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</si>
  <si>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</si>
  <si>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</si>
  <si>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</si>
  <si>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</si>
  <si>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</si>
  <si>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</si>
  <si>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</si>
  <si>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</si>
  <si>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</si>
  <si>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</si>
  <si>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</si>
  <si>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</si>
  <si>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</si>
  <si>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</si>
  <si>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</si>
  <si>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</si>
  <si>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</si>
  <si>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</si>
  <si>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</si>
  <si>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</si>
  <si>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</si>
  <si>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</si>
  <si>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</si>
  <si>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</si>
  <si>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</si>
  <si>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</si>
  <si>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</si>
  <si>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</si>
  <si>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</si>
  <si>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</si>
  <si>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</si>
  <si>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</si>
  <si>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</si>
  <si>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</si>
  <si>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</si>
  <si>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</si>
  <si>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</si>
  <si>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</si>
  <si>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</si>
  <si>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</si>
  <si>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</si>
  <si>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</si>
  <si>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</si>
  <si>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</si>
  <si>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</si>
  <si>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</si>
  <si>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</si>
  <si>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</si>
  <si>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</si>
  <si>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</si>
  <si>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</si>
  <si>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</si>
  <si>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</si>
  <si>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</si>
  <si>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</si>
  <si>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</si>
  <si>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</si>
  <si>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</si>
  <si>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</si>
  <si>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</si>
  <si>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</si>
  <si>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</si>
  <si>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</si>
  <si>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</si>
  <si>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</si>
  <si>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</si>
  <si>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</si>
  <si>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</si>
  <si>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</si>
  <si>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</si>
  <si>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</si>
  <si>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</si>
  <si>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</si>
  <si>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</si>
  <si>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</si>
  <si>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</si>
  <si>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</si>
  <si>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</si>
  <si>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</si>
  <si>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</si>
  <si>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</si>
  <si>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</si>
  <si>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</si>
  <si>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</si>
  <si>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</si>
  <si>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</si>
  <si>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</si>
  <si>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</si>
  <si>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</si>
  <si>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</si>
  <si>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</si>
  <si>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</si>
  <si>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</si>
  <si>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</si>
  <si>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</si>
  <si>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</si>
  <si>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</si>
  <si>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</si>
  <si>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</si>
  <si>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</si>
  <si>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</si>
  <si>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</si>
  <si>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</si>
  <si>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</si>
  <si>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</si>
  <si>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</si>
  <si>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</si>
  <si>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</si>
  <si>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</si>
  <si>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</si>
  <si>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</si>
  <si>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</si>
  <si>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</si>
  <si>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</si>
  <si>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</si>
  <si>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</si>
  <si>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</si>
  <si>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</si>
  <si>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</si>
  <si>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</si>
  <si>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</si>
  <si>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</si>
  <si>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</si>
  <si>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</si>
  <si>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</si>
  <si>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</si>
  <si>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</si>
  <si>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</si>
  <si>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</si>
  <si>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</si>
  <si>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</si>
  <si>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</si>
  <si>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</si>
  <si>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</si>
  <si>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</si>
  <si>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</si>
  <si>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</si>
  <si>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</si>
  <si>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</si>
  <si>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</si>
  <si>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</si>
  <si>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</si>
  <si>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</si>
  <si>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</si>
  <si>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</si>
  <si>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</si>
  <si>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</si>
  <si>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</si>
  <si>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</si>
  <si>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</si>
  <si>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</si>
  <si>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</si>
  <si>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</si>
  <si>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</si>
  <si>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</si>
  <si>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</si>
  <si>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</si>
  <si>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</si>
  <si>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</si>
  <si>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</si>
  <si>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</si>
  <si>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</si>
  <si>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</si>
  <si>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</si>
  <si>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</si>
  <si>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</si>
  <si>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</si>
  <si>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</si>
  <si>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</si>
  <si>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</si>
  <si>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</si>
  <si>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</si>
  <si>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</si>
  <si>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</si>
  <si>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</si>
  <si>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</si>
  <si>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</si>
  <si>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</si>
  <si>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</si>
  <si>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</si>
  <si>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</si>
  <si>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</si>
  <si>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</si>
  <si>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</si>
  <si>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</si>
  <si>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</si>
  <si>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</si>
  <si>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</si>
  <si>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</si>
  <si>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</si>
  <si>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</si>
  <si>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</si>
  <si>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</si>
  <si>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</si>
  <si>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</si>
  <si>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</si>
  <si>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</si>
  <si>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</si>
  <si>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</si>
  <si>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</si>
  <si>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</si>
  <si>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</si>
  <si>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</si>
  <si>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</si>
  <si>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</si>
  <si>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</si>
  <si>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</si>
  <si>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</si>
  <si>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</si>
  <si>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</si>
  <si>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</si>
  <si>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</si>
  <si>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</si>
  <si>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</si>
  <si>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</si>
  <si>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</si>
  <si>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</si>
  <si>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</si>
  <si>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</si>
  <si>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</si>
  <si>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</si>
  <si>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</si>
  <si>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</si>
  <si>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</si>
  <si>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</si>
  <si>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</si>
  <si>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</si>
  <si>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</si>
  <si>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</si>
  <si>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</si>
  <si>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</si>
  <si>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</si>
  <si>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</si>
  <si>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</si>
  <si>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</si>
  <si>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</si>
  <si>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</si>
  <si>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</si>
  <si>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</si>
  <si>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</si>
  <si>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</si>
  <si>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</si>
  <si>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</si>
  <si>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</si>
  <si>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</si>
  <si>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</si>
  <si>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</si>
  <si>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</si>
  <si>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</si>
  <si>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</si>
  <si>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</si>
  <si>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</si>
  <si>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</si>
  <si>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</si>
  <si>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</si>
  <si>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</si>
  <si>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</si>
  <si>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</si>
  <si>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</si>
  <si>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</si>
  <si>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</si>
  <si>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</si>
  <si>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</si>
  <si>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</si>
  <si>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</si>
  <si>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</si>
  <si>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</si>
  <si>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</si>
  <si>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</si>
  <si>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</si>
  <si>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</si>
  <si>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</si>
  <si>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</si>
  <si>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</si>
  <si>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</si>
  <si>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</si>
  <si>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</si>
  <si>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</si>
  <si>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</si>
  <si>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</si>
  <si>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</si>
  <si>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</si>
  <si>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</si>
  <si>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</si>
  <si>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</si>
  <si>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</si>
  <si>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</si>
  <si>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</si>
  <si>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</si>
  <si>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</si>
  <si>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</si>
  <si>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</si>
  <si>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</si>
  <si>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</si>
  <si>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</si>
  <si>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</si>
  <si>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</si>
  <si>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</si>
  <si>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</si>
  <si>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</si>
  <si>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</si>
  <si>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</si>
  <si>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</si>
  <si>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</si>
  <si>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</si>
  <si>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</si>
  <si>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</si>
  <si>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</si>
  <si>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</si>
  <si>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</si>
  <si>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</si>
  <si>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</si>
  <si>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</si>
  <si>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</si>
  <si>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</si>
  <si>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</si>
  <si>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</si>
  <si>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</si>
  <si>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</si>
  <si>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</si>
  <si>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</si>
  <si>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</si>
  <si>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</si>
  <si>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</si>
  <si>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</si>
  <si>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</si>
  <si>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</si>
  <si>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</si>
  <si>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</si>
  <si>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</si>
  <si>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</si>
  <si>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</si>
  <si>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</si>
  <si>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</si>
  <si>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</si>
  <si>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</si>
  <si>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</si>
  <si>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</si>
  <si>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</si>
  <si>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</si>
  <si>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</si>
  <si>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</si>
  <si>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</si>
  <si>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</si>
  <si>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</si>
  <si>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</si>
  <si>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</si>
  <si>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</si>
  <si>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</si>
  <si>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</si>
  <si>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</si>
  <si>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</si>
  <si>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</si>
  <si>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</si>
  <si>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</si>
  <si>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</si>
  <si>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</si>
  <si>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</si>
  <si>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</si>
  <si>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</si>
  <si>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</si>
  <si>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</si>
  <si>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</si>
  <si>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</si>
  <si>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</si>
  <si>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</si>
  <si>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</si>
  <si>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</si>
  <si>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</si>
  <si>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</si>
  <si>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</si>
  <si>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</si>
  <si>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</si>
  <si>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</si>
  <si>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</si>
  <si>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</si>
  <si>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</si>
  <si>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</si>
  <si>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</si>
  <si>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</si>
  <si>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</si>
  <si>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</si>
  <si>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</si>
  <si>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</si>
  <si>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</si>
  <si>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</si>
  <si>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</si>
  <si>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</si>
  <si>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</si>
  <si>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</si>
  <si>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</si>
  <si>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</si>
  <si>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</si>
  <si>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</si>
  <si>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</si>
  <si>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</si>
  <si>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</si>
  <si>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</si>
  <si>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</si>
  <si>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</si>
  <si>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</si>
  <si>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</si>
  <si>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</si>
  <si>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</si>
  <si>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</si>
  <si>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</si>
  <si>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</si>
  <si>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</si>
  <si>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</si>
  <si>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</si>
  <si>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</si>
  <si>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</si>
  <si>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</si>
  <si>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</si>
  <si>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</si>
  <si>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</si>
  <si>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</si>
  <si>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</si>
  <si>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</si>
  <si>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</si>
  <si>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</si>
  <si>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</si>
  <si>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</si>
  <si>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</si>
  <si>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</si>
  <si>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</si>
  <si>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</si>
  <si>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</si>
  <si>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</si>
  <si>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</si>
  <si>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</si>
  <si>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</si>
  <si>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</si>
  <si>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</si>
  <si>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</si>
  <si>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</si>
  <si>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</si>
  <si>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</si>
  <si>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</si>
  <si>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</si>
  <si>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</si>
  <si>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</si>
  <si>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</si>
  <si>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</si>
  <si>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</si>
  <si>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</si>
  <si>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</si>
  <si>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</si>
  <si>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</si>
  <si>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</si>
  <si>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</si>
  <si>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</si>
  <si>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</si>
  <si>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</si>
  <si>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</si>
  <si>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</si>
  <si>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</si>
  <si>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</si>
  <si>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</si>
  <si>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</si>
  <si>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</si>
  <si>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</si>
  <si>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</si>
  <si>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</si>
  <si>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</si>
  <si>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</si>
  <si>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</si>
  <si>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</si>
  <si>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</si>
  <si>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</si>
  <si>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</si>
  <si>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</si>
  <si>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</si>
  <si>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</si>
  <si>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</si>
  <si>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</si>
  <si>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</si>
  <si>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</si>
  <si>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</si>
  <si>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</si>
  <si>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</si>
  <si>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</si>
  <si>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</si>
  <si>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</si>
  <si>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</si>
  <si>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</si>
  <si>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</si>
  <si>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</si>
  <si>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</si>
  <si>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</si>
  <si>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</si>
  <si>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</si>
  <si>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</si>
  <si>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</si>
  <si>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</si>
  <si>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</si>
  <si>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</si>
  <si>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</si>
  <si>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</si>
  <si>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</si>
  <si>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</si>
  <si>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</si>
  <si>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</si>
  <si>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</si>
  <si>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</si>
  <si>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</si>
  <si>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</si>
  <si>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</si>
  <si>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</si>
  <si>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</si>
  <si>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</si>
  <si>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</si>
  <si>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</si>
  <si>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</si>
  <si>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</si>
  <si>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</si>
  <si>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</si>
  <si>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</si>
  <si>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</si>
  <si>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</si>
  <si>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</si>
  <si>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</si>
  <si>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</si>
  <si>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</si>
  <si>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</si>
  <si>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</si>
  <si>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</si>
  <si>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</si>
  <si>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</si>
  <si>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</si>
  <si>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</si>
  <si>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</si>
  <si>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</si>
  <si>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</si>
  <si>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</si>
  <si>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</si>
  <si>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</si>
  <si>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</si>
  <si>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</si>
  <si>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</si>
  <si>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</si>
  <si>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</si>
  <si>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</si>
  <si>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</si>
  <si>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</si>
  <si>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</si>
  <si>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</si>
  <si>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</si>
  <si>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</si>
  <si>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</si>
  <si>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</si>
  <si>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</si>
  <si>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</si>
  <si>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</si>
  <si>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</si>
  <si>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</si>
  <si>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</si>
  <si>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</si>
  <si>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</si>
  <si>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</si>
  <si>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</si>
  <si>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</si>
  <si>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</si>
  <si>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</si>
  <si>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</si>
  <si>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</si>
  <si>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</si>
  <si>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</si>
  <si>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</si>
  <si>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</si>
  <si>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</si>
  <si>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</si>
  <si>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</si>
  <si>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</si>
  <si>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</si>
  <si>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</si>
  <si>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</si>
  <si>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</si>
  <si>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</si>
  <si>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</si>
  <si>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</si>
  <si>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</si>
  <si>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</si>
  <si>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</si>
  <si>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</si>
  <si>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</si>
  <si>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</si>
  <si>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</si>
  <si>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</si>
  <si>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</si>
  <si>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</si>
  <si>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</si>
  <si>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</si>
  <si>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</si>
  <si>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</si>
  <si>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</si>
  <si>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</si>
  <si>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</si>
  <si>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</si>
  <si>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</si>
  <si>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</si>
  <si>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</si>
  <si>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</si>
  <si>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</si>
  <si>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</si>
  <si>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</si>
  <si>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</si>
  <si>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</si>
  <si>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</si>
  <si>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</si>
  <si>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</si>
  <si>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</si>
  <si>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</si>
  <si>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</si>
  <si>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</si>
  <si>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</si>
  <si>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</si>
  <si>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</si>
  <si>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</si>
  <si>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</si>
  <si>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</si>
  <si>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</si>
  <si>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</si>
  <si>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</si>
  <si>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</si>
  <si>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</si>
  <si>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</si>
  <si>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</si>
  <si>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</si>
  <si>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</si>
  <si>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</si>
  <si>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</si>
  <si>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</si>
  <si>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</si>
  <si>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</si>
  <si>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</si>
  <si>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</si>
  <si>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</si>
  <si>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</si>
  <si>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</si>
  <si>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</si>
  <si>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</si>
  <si>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</si>
  <si>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</si>
  <si>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</si>
  <si>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</si>
  <si>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</si>
  <si>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</si>
  <si>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</si>
  <si>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</si>
  <si>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</si>
  <si>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</si>
  <si>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</si>
  <si>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</si>
  <si>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</si>
  <si>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</si>
  <si>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</si>
  <si>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</si>
  <si>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</si>
  <si>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</si>
  <si>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</si>
  <si>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</si>
  <si>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</si>
  <si>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</si>
  <si>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</si>
  <si>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</si>
  <si>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</si>
  <si>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</si>
  <si>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</si>
  <si>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</si>
  <si>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</si>
  <si>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</si>
  <si>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</si>
  <si>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</si>
  <si>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</si>
  <si>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</si>
  <si>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</si>
  <si>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</si>
  <si>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</si>
  <si>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</si>
  <si>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</si>
  <si>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</si>
  <si>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</si>
  <si>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</si>
  <si>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</si>
  <si>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</si>
  <si>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</si>
  <si>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</si>
  <si>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</si>
  <si>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</si>
  <si>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</si>
  <si>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</si>
  <si>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</si>
  <si>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</si>
  <si>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</si>
  <si>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</si>
  <si>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</si>
  <si>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</si>
  <si>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</si>
  <si>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</si>
  <si>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</si>
  <si>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</si>
  <si>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</si>
  <si>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</si>
  <si>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</si>
  <si>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</si>
  <si>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</si>
  <si>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</si>
  <si>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</si>
  <si>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</si>
  <si>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</si>
  <si>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</si>
  <si>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</si>
  <si>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</si>
  <si>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</si>
  <si>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</si>
  <si>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</si>
  <si>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</si>
  <si>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</si>
  <si>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</si>
  <si>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</si>
  <si>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</si>
  <si>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</si>
  <si>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</si>
  <si>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</si>
  <si>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</si>
  <si>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</si>
  <si>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</si>
  <si>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</si>
  <si>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</si>
  <si>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</si>
  <si>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</si>
  <si>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</si>
  <si>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</si>
  <si>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</si>
  <si>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</si>
  <si>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</si>
  <si>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</si>
  <si>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</si>
  <si>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</si>
  <si>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</si>
  <si>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</si>
  <si>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</si>
  <si>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</si>
  <si>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</si>
  <si>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</si>
  <si>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</si>
  <si>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</si>
  <si>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</si>
  <si>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</si>
  <si>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</si>
  <si>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</si>
  <si>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</si>
  <si>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</si>
  <si>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</si>
  <si>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</si>
  <si>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</si>
  <si>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</si>
  <si>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</si>
  <si>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</si>
  <si>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</si>
  <si>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</si>
  <si>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</si>
  <si>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</si>
  <si>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</si>
  <si>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</si>
  <si>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</si>
  <si>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</si>
  <si>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</si>
  <si>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</si>
  <si>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</si>
  <si>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</si>
  <si>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</si>
  <si>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</si>
  <si>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</si>
  <si>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</si>
  <si>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</si>
  <si>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</si>
  <si>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</si>
  <si>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</si>
  <si>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</si>
  <si>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</si>
  <si>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</si>
  <si>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</si>
  <si>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</si>
  <si>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</si>
  <si>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</si>
  <si>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</si>
  <si>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</si>
  <si>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</si>
  <si>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</si>
  <si>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</si>
  <si>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</si>
  <si>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</si>
  <si>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</si>
  <si>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</si>
  <si>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</si>
  <si>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</si>
  <si>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</si>
  <si>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</si>
  <si>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</si>
  <si>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</si>
  <si>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</si>
  <si>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</si>
  <si>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</si>
  <si>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</si>
  <si>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</si>
  <si>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</si>
  <si>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</si>
  <si>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</si>
  <si>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</si>
  <si>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</si>
  <si>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</si>
  <si>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</si>
  <si>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</si>
  <si>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</si>
  <si>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</si>
  <si>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</si>
  <si>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</si>
  <si>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</si>
  <si>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</si>
  <si>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</si>
  <si>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</si>
  <si>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</si>
  <si>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</si>
  <si>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</si>
  <si>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</si>
  <si>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</si>
  <si>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</si>
  <si>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</si>
  <si>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</si>
  <si>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</si>
  <si>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</si>
  <si>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</si>
  <si>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</si>
  <si>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</si>
  <si>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</si>
  <si>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</si>
  <si>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</si>
  <si>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</si>
  <si>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</si>
  <si>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</si>
  <si>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</si>
  <si>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</si>
  <si>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</si>
  <si>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</si>
  <si>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</si>
  <si>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</si>
  <si>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</si>
  <si>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</si>
  <si>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</si>
  <si>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</si>
  <si>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</si>
  <si>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</si>
  <si>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</si>
  <si>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</si>
  <si>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</si>
  <si>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</si>
  <si>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</si>
  <si>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</si>
  <si>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</si>
  <si>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</si>
  <si>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</si>
  <si>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</si>
  <si>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</si>
  <si>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</si>
  <si>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</si>
  <si>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</si>
  <si>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</si>
  <si>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</si>
  <si>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</si>
  <si>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</si>
  <si>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</si>
  <si>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</si>
  <si>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</si>
  <si>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</si>
  <si>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</si>
  <si>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</si>
  <si>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</si>
  <si>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</si>
  <si>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</si>
  <si>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</si>
  <si>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</si>
  <si>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</si>
  <si>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</si>
  <si>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</si>
  <si>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</si>
  <si>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</si>
  <si>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</si>
  <si>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</si>
  <si>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</si>
  <si>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</si>
  <si>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</si>
  <si>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</si>
  <si>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</si>
  <si>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</si>
  <si>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</si>
  <si>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</si>
  <si>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</si>
  <si>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</si>
  <si>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</si>
  <si>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</si>
  <si>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</si>
  <si>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</si>
  <si>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</si>
  <si>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</si>
  <si>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</si>
  <si>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</si>
  <si>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</si>
  <si>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</si>
  <si>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</si>
  <si>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</si>
  <si>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</si>
  <si>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</si>
  <si>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</si>
  <si>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</si>
  <si>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</si>
  <si>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</si>
  <si>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</si>
  <si>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</si>
  <si>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</si>
  <si>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</si>
  <si>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</si>
  <si>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</si>
  <si>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</si>
  <si>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</si>
  <si>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</si>
  <si>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</si>
  <si>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</si>
  <si>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</si>
  <si>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</si>
  <si>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</si>
  <si>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</si>
  <si>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</si>
  <si>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</si>
  <si>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</si>
  <si>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</si>
  <si>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</si>
  <si>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</si>
  <si>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</si>
  <si>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</si>
  <si>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</si>
  <si>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</si>
  <si>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</si>
  <si>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</si>
  <si>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</si>
  <si>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</si>
  <si>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</si>
  <si>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</si>
  <si>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</si>
  <si>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</si>
  <si>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</si>
  <si>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</si>
  <si>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</si>
  <si>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</si>
  <si>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</si>
  <si>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</si>
  <si>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</si>
  <si>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</si>
  <si>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</si>
  <si>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</si>
  <si>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</si>
  <si>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</si>
  <si>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</si>
  <si>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</si>
  <si>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</si>
  <si>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</si>
  <si>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</si>
  <si>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</si>
  <si>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</si>
  <si>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</si>
  <si>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</si>
  <si>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</si>
  <si>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</si>
  <si>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</si>
  <si>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</si>
  <si>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</si>
  <si>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</si>
  <si>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</si>
  <si>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</si>
  <si>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</si>
  <si>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</si>
  <si>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</si>
  <si>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</si>
  <si>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</si>
  <si>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</si>
  <si>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</si>
  <si>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</si>
  <si>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</si>
  <si>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</si>
  <si>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</si>
  <si>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</si>
  <si>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</si>
  <si>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</si>
  <si>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</si>
  <si>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</si>
  <si>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</si>
  <si>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</si>
  <si>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</si>
  <si>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</si>
  <si>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</si>
  <si>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</si>
  <si>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</si>
  <si>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</si>
  <si>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</si>
  <si>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</si>
  <si>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</si>
  <si>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</si>
  <si>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</si>
  <si>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</si>
  <si>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</si>
  <si>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</si>
  <si>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</si>
  <si>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</si>
  <si>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</si>
  <si>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</si>
  <si>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</si>
  <si>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</si>
  <si>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</si>
  <si>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</si>
  <si>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</si>
  <si>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</si>
  <si>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</si>
  <si>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</si>
  <si>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</si>
  <si>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</si>
  <si>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</si>
  <si>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</si>
  <si>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</si>
  <si>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</si>
  <si>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</si>
  <si>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</si>
  <si>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</si>
  <si>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</si>
  <si>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</si>
  <si>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</si>
  <si>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</si>
  <si>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</si>
  <si>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</si>
  <si>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</si>
  <si>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</si>
  <si>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</si>
  <si>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</si>
  <si>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</si>
  <si>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</si>
  <si>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</si>
  <si>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</si>
  <si>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</si>
  <si>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</si>
  <si>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</si>
  <si>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</si>
  <si>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</si>
  <si>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</si>
  <si>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</si>
  <si>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</si>
  <si>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</si>
  <si>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</si>
  <si>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</si>
  <si>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</si>
  <si>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</si>
  <si>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</si>
  <si>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</si>
  <si>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</si>
  <si>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</si>
  <si>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</si>
  <si>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</si>
  <si>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</si>
  <si>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</si>
  <si>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</si>
  <si>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</si>
  <si>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</si>
  <si>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</si>
  <si>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</si>
  <si>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</si>
  <si>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</si>
  <si>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</si>
  <si>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</si>
  <si>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</si>
  <si>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</si>
  <si>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</si>
  <si>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</si>
  <si>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</si>
  <si>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</si>
  <si>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</si>
  <si>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</si>
  <si>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</si>
  <si>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</si>
  <si>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</si>
  <si>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</si>
  <si>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</si>
  <si>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</si>
  <si>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</si>
  <si>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</si>
  <si>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</si>
  <si>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</si>
  <si>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</si>
  <si>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</si>
  <si>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</si>
  <si>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</si>
  <si>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</si>
  <si>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</si>
  <si>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</si>
  <si>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</si>
  <si>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</si>
  <si>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</si>
  <si>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</si>
  <si>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</si>
  <si>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</si>
  <si>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</si>
  <si>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</si>
  <si>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</si>
  <si>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</si>
  <si>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</si>
  <si>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</si>
  <si>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</si>
  <si>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</si>
  <si>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</si>
  <si>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</si>
  <si>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</si>
  <si>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</si>
  <si>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</si>
  <si>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</si>
  <si>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</si>
  <si>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</si>
  <si>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</si>
  <si>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</si>
  <si>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</si>
  <si>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</si>
  <si>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</si>
  <si>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</si>
  <si>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</si>
  <si>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</si>
  <si>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</si>
  <si>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</si>
  <si>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</si>
  <si>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</si>
  <si>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</si>
  <si>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</si>
  <si>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</si>
  <si>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</si>
  <si>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</si>
  <si>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</si>
  <si>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</si>
  <si>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</si>
  <si>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</si>
  <si>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</si>
  <si>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</si>
  <si>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</si>
  <si>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</si>
  <si>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</si>
  <si>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</si>
  <si>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</si>
  <si>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</si>
  <si>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</si>
  <si>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</si>
  <si>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</si>
  <si>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</si>
  <si>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</si>
  <si>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</si>
  <si>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</si>
  <si>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</si>
  <si>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</si>
  <si>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</si>
  <si>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</si>
  <si>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</si>
  <si>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</si>
  <si>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</si>
  <si>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</si>
  <si>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</si>
  <si>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</si>
  <si>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</si>
  <si>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</si>
  <si>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</si>
  <si>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</si>
  <si>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</si>
  <si>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</si>
  <si>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</si>
  <si>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</si>
  <si>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</si>
  <si>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</si>
  <si>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</si>
  <si>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</si>
  <si>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</si>
  <si>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</si>
  <si>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</si>
  <si>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</si>
  <si>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</si>
  <si>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</si>
  <si>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</si>
  <si>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</si>
  <si>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</si>
  <si>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</si>
  <si>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</si>
  <si>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</si>
  <si>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</si>
  <si>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</si>
  <si>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</si>
  <si>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</si>
  <si>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</si>
  <si>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</si>
  <si>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</si>
  <si>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</si>
  <si>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</si>
  <si>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</si>
  <si>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</si>
  <si>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</si>
  <si>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</si>
  <si>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</si>
  <si>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</si>
  <si>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</si>
  <si>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</si>
  <si>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</si>
  <si>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</si>
  <si>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</si>
  <si>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</si>
  <si>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</si>
  <si>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</si>
  <si>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</si>
  <si>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</si>
  <si>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</si>
  <si>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</si>
  <si>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</si>
  <si>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</si>
  <si>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</si>
  <si>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</si>
  <si>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</si>
  <si>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</si>
  <si>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</si>
  <si>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</si>
  <si>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</si>
  <si>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</si>
  <si>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</si>
  <si>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</si>
  <si>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</si>
  <si>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</si>
  <si>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</si>
  <si>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</si>
  <si>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</si>
  <si>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</si>
  <si>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</si>
  <si>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</si>
  <si>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</si>
  <si>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</si>
  <si>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</si>
  <si>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</si>
  <si>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</si>
  <si>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</si>
  <si>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</si>
  <si>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</si>
  <si>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</si>
  <si>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</si>
  <si>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</si>
  <si>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</si>
  <si>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</si>
  <si>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</si>
  <si>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</si>
  <si>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</si>
  <si>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</si>
  <si>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</si>
  <si>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</si>
  <si>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</si>
  <si>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</si>
  <si>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</si>
  <si>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</si>
  <si>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</si>
  <si>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</si>
  <si>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</si>
  <si>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</si>
  <si>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</si>
  <si>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</si>
  <si>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</si>
  <si>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</si>
  <si>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</si>
  <si>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</si>
  <si>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</si>
  <si>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</si>
  <si>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</si>
  <si>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</si>
  <si>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</si>
  <si>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</si>
  <si>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</si>
  <si>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</si>
  <si>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</si>
  <si>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</si>
  <si>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</si>
  <si>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</si>
  <si>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</si>
  <si>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</si>
  <si>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</si>
  <si>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</si>
  <si>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</si>
  <si>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</si>
  <si>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</si>
  <si>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</si>
  <si>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</si>
  <si>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</si>
  <si>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</si>
  <si>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</si>
  <si>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</si>
  <si>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</si>
  <si>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</si>
  <si>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</si>
  <si>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</si>
  <si>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</si>
  <si>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</si>
  <si>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</si>
  <si>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</si>
  <si>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</si>
  <si>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</si>
  <si>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</si>
  <si>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</si>
  <si>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</si>
  <si>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</si>
  <si>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</si>
  <si>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</si>
  <si>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</si>
  <si>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</si>
  <si>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</si>
  <si>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</si>
  <si>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</si>
  <si>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</si>
  <si>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</si>
  <si>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</si>
  <si>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</si>
  <si>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</si>
  <si>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</si>
  <si>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</si>
  <si>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</si>
  <si>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</si>
  <si>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</si>
  <si>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</si>
  <si>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</si>
  <si>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</si>
  <si>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</si>
  <si>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</si>
  <si>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</si>
  <si>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</si>
  <si>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</si>
  <si>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</si>
  <si>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</si>
  <si>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</si>
  <si>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</si>
  <si>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</si>
  <si>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</si>
  <si>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</si>
  <si>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</si>
  <si>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</si>
  <si>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</si>
  <si>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</si>
  <si>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</si>
  <si>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</si>
  <si>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</si>
  <si>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</si>
  <si>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</si>
  <si>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</si>
  <si>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</si>
  <si>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</si>
  <si>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</si>
  <si>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</si>
  <si>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</si>
  <si>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</si>
  <si>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</si>
  <si>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</si>
  <si>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</si>
  <si>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</si>
  <si>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</si>
  <si>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</si>
  <si>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</si>
  <si>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</si>
  <si>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</si>
  <si>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</si>
  <si>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</si>
  <si>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</si>
  <si>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</si>
  <si>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</si>
  <si>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</si>
  <si>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</si>
  <si>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</si>
  <si>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</si>
  <si>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</si>
  <si>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</si>
  <si>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</si>
  <si>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</si>
  <si>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</si>
  <si>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</si>
  <si>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</si>
  <si>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</si>
  <si>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</si>
  <si>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</si>
  <si>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</si>
  <si>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</si>
  <si>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</si>
  <si>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</si>
  <si>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</si>
  <si>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</si>
  <si>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</si>
  <si>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</si>
  <si>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</si>
  <si>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</si>
  <si>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</si>
  <si>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</si>
  <si>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</si>
  <si>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</si>
  <si>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</si>
  <si>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</si>
  <si>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</si>
  <si>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</si>
  <si>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</si>
  <si>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</si>
  <si>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</si>
  <si>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</si>
  <si>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</si>
  <si>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</si>
  <si>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</si>
  <si>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</si>
  <si>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</si>
  <si>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</si>
  <si>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</si>
  <si>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</si>
  <si>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</si>
  <si>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</si>
  <si>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</si>
  <si>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</si>
  <si>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</si>
  <si>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</si>
  <si>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</si>
  <si>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</si>
  <si>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</si>
  <si>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</si>
  <si>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</si>
  <si>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</si>
  <si>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</si>
  <si>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</si>
  <si>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</si>
  <si>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</si>
  <si>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</si>
  <si>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</si>
  <si>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</si>
  <si>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</si>
  <si>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</si>
  <si>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</si>
  <si>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</si>
  <si>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</si>
  <si>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</si>
  <si>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</si>
  <si>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</si>
  <si>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</si>
  <si>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</si>
  <si>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</si>
  <si>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</si>
  <si>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</si>
  <si>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</si>
  <si>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</si>
  <si>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</si>
  <si>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</si>
  <si>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</si>
  <si>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</si>
  <si>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</si>
  <si>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</si>
  <si>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</si>
  <si>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</si>
  <si>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</si>
  <si>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</si>
  <si>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</si>
  <si>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</si>
  <si>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</si>
  <si>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</si>
  <si>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</si>
  <si>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</si>
  <si>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</si>
  <si>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</si>
  <si>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</si>
  <si>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</si>
  <si>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</si>
  <si>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</si>
  <si>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</si>
  <si>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</si>
  <si>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</si>
  <si>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</si>
  <si>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</si>
  <si>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</si>
  <si>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</si>
  <si>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</si>
  <si>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</si>
  <si>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</si>
  <si>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</si>
  <si>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</si>
  <si>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</si>
  <si>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</si>
  <si>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</si>
  <si>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</si>
  <si>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</si>
  <si>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</si>
  <si>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</si>
  <si>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</si>
  <si>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</si>
  <si>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</si>
  <si>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</si>
  <si>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</si>
  <si>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</si>
  <si>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</si>
  <si>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</si>
  <si>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</si>
  <si>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</si>
  <si>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</si>
  <si>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</si>
  <si>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</si>
  <si>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</si>
  <si>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</si>
  <si>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</si>
  <si>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</si>
  <si>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</si>
  <si>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</si>
  <si>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</si>
  <si>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</si>
  <si>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</si>
  <si>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</si>
  <si>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</si>
  <si>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</si>
  <si>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</si>
  <si>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</si>
  <si>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</si>
  <si>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</si>
  <si>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</si>
  <si>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</si>
  <si>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</si>
  <si>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</si>
  <si>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</si>
  <si>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</si>
  <si>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</si>
  <si>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</si>
  <si>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</si>
  <si>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</si>
  <si>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</si>
  <si>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</si>
  <si>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</si>
  <si>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</si>
  <si>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</si>
  <si>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</si>
  <si>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</si>
  <si>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</si>
  <si>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</si>
  <si>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</si>
  <si>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</si>
  <si>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</si>
  <si>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</si>
  <si>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</si>
  <si>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</si>
  <si>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</si>
  <si>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</si>
  <si>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</si>
  <si>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</si>
  <si>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</si>
  <si>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</si>
  <si>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</si>
  <si>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</si>
  <si>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</si>
  <si>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</si>
  <si>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</si>
  <si>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</si>
  <si>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</si>
  <si>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</si>
  <si>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</si>
  <si>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</si>
  <si>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</si>
  <si>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</si>
  <si>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</si>
  <si>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</si>
  <si>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</si>
  <si>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</si>
  <si>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</si>
  <si>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</si>
  <si>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</si>
  <si>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</si>
  <si>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</si>
  <si>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</si>
  <si>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</si>
  <si>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</si>
  <si>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</si>
  <si>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</si>
  <si>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</si>
  <si>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</si>
  <si>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</si>
  <si>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</si>
  <si>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</si>
  <si>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</si>
  <si>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</si>
  <si>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</si>
  <si>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</si>
  <si>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</si>
  <si>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</si>
  <si>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</si>
  <si>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</si>
  <si>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</si>
  <si>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</si>
  <si>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</si>
  <si>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</si>
  <si>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</si>
  <si>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</si>
  <si>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</si>
  <si>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</si>
  <si>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</si>
  <si>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</si>
  <si>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</si>
  <si>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</si>
  <si>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</si>
  <si>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</si>
  <si>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</si>
  <si>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</si>
  <si>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</si>
  <si>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</si>
  <si>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</si>
  <si>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</si>
  <si>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</si>
  <si>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</si>
  <si>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</si>
  <si>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</si>
  <si>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</si>
  <si>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</si>
  <si>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</si>
  <si>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</si>
  <si>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</si>
  <si>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</si>
  <si>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</si>
  <si>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</si>
  <si>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</si>
  <si>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</si>
  <si>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</si>
  <si>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</si>
  <si>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</si>
  <si>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</si>
  <si>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</si>
  <si>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</si>
  <si>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</si>
  <si>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</si>
  <si>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</si>
  <si>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</si>
  <si>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</si>
  <si>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</si>
  <si>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</si>
  <si>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</si>
  <si>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</si>
  <si>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</si>
  <si>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</si>
  <si>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</si>
  <si>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</si>
  <si>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</si>
  <si>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</si>
  <si>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</si>
  <si>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</si>
  <si>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</si>
  <si>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</si>
  <si>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</si>
  <si>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</si>
  <si>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</si>
  <si>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</si>
  <si>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</si>
  <si>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</si>
  <si>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</si>
  <si>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</si>
  <si>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</si>
  <si>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</si>
  <si>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</si>
  <si>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</si>
  <si>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</si>
  <si>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</si>
  <si>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</si>
  <si>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</si>
  <si>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</si>
  <si>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</si>
  <si>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</si>
  <si>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</si>
  <si>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</si>
  <si>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</si>
  <si>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</si>
  <si>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</si>
  <si>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</si>
  <si>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</si>
  <si>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</si>
  <si>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</si>
  <si>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</si>
  <si>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</si>
  <si>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</si>
  <si>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</si>
  <si>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</si>
  <si>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</si>
  <si>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</si>
  <si>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</si>
  <si>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</si>
  <si>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</si>
  <si>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</si>
  <si>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</si>
  <si>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</si>
  <si>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</si>
  <si>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</si>
  <si>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</si>
  <si>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</si>
  <si>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</si>
  <si>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</si>
  <si>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</si>
  <si>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</si>
  <si>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</si>
  <si>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</si>
  <si>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</si>
  <si>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</si>
  <si>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</si>
  <si>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</si>
  <si>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</si>
  <si>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</si>
  <si>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</si>
  <si>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</si>
  <si>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</si>
  <si>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</si>
  <si>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</si>
  <si>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</si>
  <si>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</si>
  <si>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</si>
  <si>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</si>
  <si>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</si>
  <si>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</si>
  <si>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</si>
  <si>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</si>
  <si>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</si>
  <si>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</si>
  <si>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</si>
  <si>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</si>
  <si>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</si>
  <si>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</si>
  <si>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</si>
  <si>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</si>
  <si>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</si>
  <si>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</si>
  <si>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</si>
  <si>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</si>
  <si>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</si>
  <si>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</si>
  <si>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</si>
  <si>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</si>
  <si>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</si>
  <si>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</si>
  <si>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</si>
  <si>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</si>
  <si>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</si>
  <si>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</si>
  <si>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</si>
  <si>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</si>
  <si>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</si>
  <si>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</si>
  <si>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</si>
  <si>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</si>
  <si>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</si>
  <si>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</si>
  <si>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</si>
  <si>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</si>
  <si>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</si>
  <si>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</si>
  <si>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</si>
  <si>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</si>
  <si>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</si>
  <si>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</si>
  <si>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</si>
  <si>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</si>
  <si>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</si>
  <si>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</si>
  <si>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</si>
  <si>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</si>
  <si>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</si>
  <si>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</si>
  <si>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</si>
  <si>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</si>
  <si>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</si>
  <si>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</si>
  <si>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</si>
  <si>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</si>
  <si>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</si>
  <si>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</si>
  <si>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</si>
  <si>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</si>
  <si>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</si>
  <si>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</si>
  <si>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</si>
  <si>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</si>
  <si>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</si>
  <si>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</si>
  <si>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</si>
  <si>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</si>
  <si>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</si>
  <si>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</si>
  <si>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</si>
  <si>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</si>
  <si>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</si>
  <si>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</si>
  <si>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</si>
  <si>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</si>
  <si>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</si>
  <si>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</si>
  <si>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</si>
  <si>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</si>
  <si>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</si>
  <si>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</si>
  <si>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</si>
  <si>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</si>
  <si>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</si>
  <si>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</si>
  <si>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</si>
  <si>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</si>
  <si>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</si>
  <si>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</si>
  <si>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</si>
  <si>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</si>
  <si>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</si>
  <si>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</si>
  <si>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</si>
  <si>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</si>
  <si>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</si>
  <si>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</si>
  <si>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</si>
  <si>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</si>
  <si>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</si>
  <si>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</si>
  <si>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</si>
  <si>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</si>
  <si>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</si>
  <si>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</si>
  <si>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</si>
  <si>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</si>
  <si>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</si>
  <si>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</si>
  <si>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</si>
  <si>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</si>
  <si>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</si>
  <si>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</si>
  <si>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</si>
  <si>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</si>
  <si>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</si>
  <si>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</si>
  <si>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</si>
  <si>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</si>
  <si>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</si>
  <si>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</si>
  <si>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</si>
  <si>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</si>
  <si>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</si>
  <si>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</si>
  <si>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</si>
  <si>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</si>
  <si>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</si>
  <si>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</si>
  <si>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</si>
  <si>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</si>
  <si>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</si>
  <si>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</si>
  <si>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</si>
  <si>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</si>
  <si>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</si>
  <si>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</si>
  <si>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</si>
  <si>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</si>
  <si>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</si>
  <si>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</si>
  <si>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</si>
  <si>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</si>
  <si>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</si>
  <si>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</si>
  <si>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</si>
  <si>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</si>
  <si>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</si>
  <si>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</si>
  <si>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</si>
  <si>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</si>
  <si>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</si>
  <si>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</si>
  <si>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</si>
  <si>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</si>
  <si>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</si>
  <si>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</si>
  <si>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</si>
  <si>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</si>
  <si>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</si>
  <si>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</si>
  <si>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</si>
  <si>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</si>
  <si>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</si>
  <si>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</si>
  <si>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</si>
  <si>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</si>
  <si>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</si>
  <si>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</si>
  <si>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</si>
  <si>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</si>
  <si>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</si>
  <si>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</si>
  <si>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</si>
  <si>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</si>
  <si>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</si>
  <si>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</si>
  <si>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</si>
  <si>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</si>
  <si>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</si>
  <si>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</si>
  <si>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</si>
  <si>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</si>
  <si>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</si>
  <si>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</si>
  <si>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</si>
  <si>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</si>
  <si>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</si>
  <si>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</si>
  <si>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</si>
  <si>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</si>
  <si>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</si>
  <si>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</si>
  <si>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</si>
  <si>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</si>
  <si>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</si>
  <si>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</si>
  <si>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</si>
  <si>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</si>
  <si>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</si>
  <si>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</si>
  <si>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</si>
  <si>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</si>
  <si>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</si>
  <si>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</si>
  <si>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</si>
  <si>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</si>
  <si>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</si>
  <si>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</si>
  <si>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</si>
  <si>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</si>
  <si>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</si>
  <si>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</si>
  <si>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</si>
  <si>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</si>
  <si>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</si>
  <si>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</si>
  <si>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</si>
  <si>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</si>
  <si>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</si>
  <si>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</si>
  <si>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</si>
  <si>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</si>
  <si>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</si>
  <si>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</si>
  <si>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</si>
  <si>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</si>
  <si>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</si>
  <si>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</si>
  <si>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</si>
  <si>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</si>
  <si>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</si>
  <si>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</si>
  <si>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</si>
  <si>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</si>
  <si>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</si>
  <si>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</si>
  <si>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</si>
  <si>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</si>
  <si>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</si>
  <si>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</si>
  <si>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</si>
  <si>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</si>
  <si>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</si>
  <si>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</si>
  <si>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</si>
  <si>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</si>
  <si>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</si>
  <si>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</si>
  <si>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</si>
  <si>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</si>
  <si>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</si>
  <si>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</si>
  <si>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</si>
  <si>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</si>
  <si>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</si>
  <si>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</si>
  <si>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</si>
  <si>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</si>
  <si>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</si>
  <si>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</si>
  <si>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</si>
  <si>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</si>
  <si>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</si>
  <si>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</si>
  <si>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</si>
  <si>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</si>
  <si>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</si>
  <si>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</si>
  <si>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</si>
  <si>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</si>
  <si>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</si>
  <si>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</si>
  <si>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</si>
  <si>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</si>
  <si>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</si>
  <si>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</si>
  <si>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</si>
  <si>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</si>
  <si>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</si>
  <si>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</si>
  <si>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</si>
  <si>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</si>
  <si>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</si>
  <si>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</si>
  <si>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</si>
  <si>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</si>
  <si>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</si>
  <si>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</si>
  <si>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</si>
  <si>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</si>
  <si>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</si>
  <si>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</si>
  <si>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</si>
  <si>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</si>
  <si>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</si>
  <si>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</si>
  <si>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</si>
  <si>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</si>
  <si>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</si>
  <si>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</si>
  <si>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</si>
  <si>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</si>
  <si>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</si>
  <si>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</si>
  <si>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</si>
  <si>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</si>
  <si>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</si>
  <si>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</si>
  <si>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</si>
  <si>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</si>
  <si>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</si>
  <si>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</si>
  <si>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</si>
  <si>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</si>
  <si>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</si>
  <si>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</si>
  <si>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</si>
  <si>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</si>
  <si>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</si>
  <si>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</si>
  <si>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</si>
  <si>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</si>
  <si>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</si>
  <si>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</si>
  <si>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</si>
  <si>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</si>
  <si>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</si>
  <si>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</si>
  <si>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</si>
  <si>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</si>
  <si>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</si>
  <si>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</si>
  <si>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</si>
  <si>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</si>
  <si>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</si>
  <si>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</si>
  <si>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</si>
  <si>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</si>
  <si>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</si>
  <si>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</si>
  <si>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</si>
  <si>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</si>
  <si>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</si>
  <si>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</si>
  <si>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</si>
  <si>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</si>
  <si>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</si>
  <si>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</si>
  <si>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</si>
  <si>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</si>
  <si>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</si>
  <si>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</si>
  <si>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</si>
  <si>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</si>
  <si>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</si>
  <si>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</si>
  <si>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</si>
  <si>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</si>
  <si>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</si>
  <si>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</si>
  <si>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</si>
  <si>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</si>
  <si>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</si>
  <si>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</si>
  <si>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</si>
  <si>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</si>
  <si>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</si>
  <si>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</si>
  <si>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</si>
  <si>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</si>
  <si>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</si>
  <si>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</si>
  <si>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</si>
  <si>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</si>
  <si>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</si>
  <si>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</si>
  <si>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</si>
  <si>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</si>
  <si>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</si>
  <si>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</si>
  <si>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</si>
  <si>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</si>
  <si>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</si>
  <si>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</si>
  <si>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</si>
  <si>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</si>
  <si>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</si>
  <si>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</si>
  <si>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</si>
  <si>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</si>
  <si>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</si>
  <si>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</si>
  <si>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</si>
  <si>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</si>
  <si>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</si>
  <si>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</si>
  <si>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</si>
  <si>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</si>
  <si>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</si>
  <si>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</si>
  <si>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</si>
  <si>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</si>
  <si>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</si>
  <si>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</si>
  <si>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</si>
  <si>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</si>
  <si>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</si>
  <si>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</si>
  <si>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</si>
  <si>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</si>
  <si>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</si>
  <si>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</si>
  <si>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</si>
  <si>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</si>
  <si>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</si>
  <si>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</si>
  <si>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</si>
  <si>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</si>
  <si>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</si>
  <si>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</si>
  <si>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</si>
  <si>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</si>
  <si>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</si>
  <si>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</si>
  <si>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</si>
  <si>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</si>
  <si>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</si>
  <si>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</si>
  <si>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</si>
  <si>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</si>
  <si>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</si>
  <si>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</si>
  <si>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</si>
  <si>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</si>
  <si>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</si>
  <si>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</si>
  <si>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</si>
  <si>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</si>
  <si>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</si>
  <si>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</si>
  <si>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</si>
  <si>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</si>
  <si>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</si>
  <si>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</si>
  <si>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</si>
  <si>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</si>
  <si>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</si>
  <si>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</si>
  <si>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</si>
  <si>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</si>
  <si>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</si>
  <si>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</si>
  <si>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</si>
  <si>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</si>
  <si>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</si>
  <si>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</si>
  <si>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</si>
  <si>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</si>
  <si>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</si>
  <si>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</si>
  <si>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</si>
  <si>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</si>
  <si>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</si>
  <si>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</si>
  <si>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</si>
  <si>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</si>
  <si>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</si>
  <si>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</si>
  <si>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</si>
  <si>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</si>
  <si>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</si>
  <si>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</si>
  <si>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</si>
  <si>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</si>
  <si>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</si>
  <si>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</si>
  <si>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</si>
  <si>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</si>
  <si>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</si>
  <si>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</si>
  <si>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</si>
  <si>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</si>
  <si>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</si>
  <si>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</si>
  <si>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</si>
  <si>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</si>
  <si>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</si>
  <si>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</si>
  <si>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</si>
  <si>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</si>
  <si>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</si>
  <si>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</si>
  <si>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</si>
  <si>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</si>
  <si>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</si>
  <si>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</si>
  <si>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</si>
  <si>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</si>
  <si>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</si>
  <si>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</si>
  <si>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</si>
  <si>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</si>
  <si>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</si>
  <si>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</si>
  <si>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</si>
  <si>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</si>
  <si>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</si>
  <si>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</si>
  <si>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</si>
  <si>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</si>
  <si>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</si>
  <si>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</si>
  <si>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</si>
  <si>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</si>
  <si>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</si>
  <si>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</si>
  <si>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</si>
  <si>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</si>
  <si>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</si>
  <si>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</si>
  <si>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</si>
  <si>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</si>
  <si>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</si>
  <si>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</si>
  <si>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</si>
  <si>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</si>
  <si>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</si>
  <si>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</si>
  <si>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</si>
  <si>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</si>
  <si>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</si>
  <si>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</si>
  <si>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</si>
  <si>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</si>
  <si>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</si>
  <si>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</si>
  <si>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</si>
  <si>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</si>
  <si>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</si>
  <si>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</si>
  <si>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</si>
  <si>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</si>
  <si>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</si>
  <si>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</si>
  <si>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</si>
  <si>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</si>
  <si>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</si>
  <si>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</si>
  <si>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</si>
  <si>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</si>
  <si>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</si>
  <si>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</si>
  <si>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</si>
  <si>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</si>
  <si>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</si>
  <si>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</si>
  <si>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</si>
  <si>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</si>
  <si>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</si>
  <si>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</si>
  <si>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</si>
  <si>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</si>
  <si>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</si>
  <si>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</si>
  <si>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</si>
  <si>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</si>
  <si>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</si>
  <si>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</si>
  <si>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</si>
  <si>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</si>
  <si>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</si>
  <si>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</si>
  <si>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</si>
  <si>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</si>
  <si>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</si>
  <si>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</si>
  <si>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</si>
  <si>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</si>
  <si>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</si>
  <si>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</si>
  <si>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</si>
  <si>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</si>
  <si>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</si>
  <si>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</si>
  <si>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</si>
  <si>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</si>
  <si>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</si>
  <si>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</si>
  <si>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</si>
  <si>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</si>
  <si>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</si>
  <si>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</si>
  <si>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</si>
  <si>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</si>
  <si>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</si>
  <si>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</si>
  <si>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</si>
  <si>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</si>
  <si>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</si>
  <si>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</si>
  <si>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</si>
  <si>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</si>
  <si>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</si>
  <si>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</si>
  <si>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</si>
  <si>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</si>
  <si>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</si>
  <si>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</si>
  <si>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</si>
  <si>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</si>
  <si>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</si>
  <si>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</si>
  <si>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</si>
  <si>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</si>
  <si>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</si>
  <si>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</si>
  <si>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</si>
  <si>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</si>
  <si>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</si>
  <si>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</si>
  <si>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</si>
  <si>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</si>
  <si>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</si>
  <si>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</si>
  <si>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</si>
  <si>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</si>
  <si>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</si>
  <si>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</si>
  <si>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</si>
  <si>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</si>
  <si>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</si>
  <si>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</si>
  <si>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</si>
  <si>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</si>
  <si>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</si>
  <si>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</si>
  <si>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</si>
  <si>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</si>
  <si>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</si>
  <si>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</si>
  <si>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</si>
  <si>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</si>
  <si>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</si>
  <si>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</si>
  <si>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</si>
  <si>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</si>
  <si>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</si>
  <si>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</si>
  <si>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</si>
  <si>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</si>
  <si>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</si>
  <si>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</si>
  <si>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</si>
  <si>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</si>
  <si>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</si>
  <si>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</si>
  <si>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</si>
  <si>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</si>
  <si>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</si>
  <si>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</si>
  <si>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</si>
  <si>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</si>
  <si>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</si>
  <si>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</si>
  <si>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</si>
  <si>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</si>
  <si>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</si>
  <si>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</si>
  <si>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</si>
  <si>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</si>
  <si>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</si>
  <si>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</si>
  <si>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</si>
  <si>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</si>
  <si>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</si>
  <si>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</si>
  <si>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</si>
  <si>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</si>
  <si>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</si>
  <si>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</si>
  <si>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</si>
  <si>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</si>
  <si>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</si>
  <si>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</si>
  <si>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</si>
  <si>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</si>
  <si>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</si>
  <si>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</si>
  <si>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</si>
  <si>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</si>
  <si>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</si>
  <si>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</si>
  <si>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</si>
  <si>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</si>
  <si>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</si>
  <si>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</si>
  <si>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</si>
  <si>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</si>
  <si>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</si>
  <si>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</si>
  <si>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</si>
  <si>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</si>
  <si>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</si>
  <si>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</si>
  <si>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</si>
  <si>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</si>
  <si>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</si>
  <si>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</si>
  <si>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</si>
  <si>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</si>
  <si>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</si>
  <si>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</si>
  <si>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</si>
  <si>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</si>
  <si>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</si>
  <si>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</si>
  <si>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</si>
  <si>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</si>
  <si>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</si>
  <si>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</si>
  <si>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</si>
  <si>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</si>
  <si>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</si>
  <si>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</si>
  <si>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</si>
  <si>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</si>
  <si>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</si>
  <si>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</si>
  <si>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</si>
  <si>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</si>
  <si>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</si>
  <si>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</si>
  <si>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</si>
  <si>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</si>
  <si>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</si>
  <si>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</si>
  <si>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</si>
  <si>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</si>
  <si>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</si>
  <si>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</si>
  <si>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</si>
  <si>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</si>
  <si>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</si>
  <si>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</si>
  <si>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</si>
  <si>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</si>
  <si>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</si>
  <si>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</si>
  <si>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</si>
  <si>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</si>
  <si>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</si>
  <si>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</si>
  <si>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</si>
  <si>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</si>
  <si>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</si>
  <si>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</si>
  <si>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</si>
  <si>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</si>
  <si>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</si>
  <si>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</si>
  <si>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</si>
  <si>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</si>
  <si>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</si>
  <si>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</si>
  <si>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</si>
  <si>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</si>
  <si>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</si>
  <si>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</si>
  <si>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</si>
  <si>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</si>
  <si>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</si>
  <si>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</si>
  <si>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</si>
  <si>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</si>
  <si>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</si>
  <si>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</si>
  <si>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</si>
  <si>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</si>
  <si>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</si>
  <si>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</si>
  <si>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</si>
  <si>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</si>
  <si>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</si>
  <si>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</si>
  <si>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</si>
  <si>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</si>
  <si>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</si>
  <si>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</si>
  <si>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</si>
  <si>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</si>
  <si>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</si>
  <si>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</si>
  <si>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</si>
  <si>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</si>
  <si>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</si>
  <si>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</si>
  <si>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</si>
  <si>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</si>
  <si>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</si>
  <si>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</si>
  <si>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</si>
  <si>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</si>
  <si>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</si>
  <si>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</si>
  <si>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</si>
  <si>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</si>
  <si>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</si>
  <si>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</si>
  <si>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</si>
  <si>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</si>
  <si>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</si>
  <si>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</si>
  <si>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</si>
  <si>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</si>
  <si>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</si>
  <si>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</si>
  <si>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</si>
  <si>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</si>
  <si>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</si>
  <si>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</si>
  <si>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</si>
  <si>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</si>
  <si>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</si>
  <si>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</si>
  <si>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</si>
  <si>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</si>
  <si>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</si>
  <si>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</si>
  <si>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</si>
  <si>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</si>
  <si>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</si>
  <si>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</si>
  <si>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</si>
  <si>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</si>
  <si>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</si>
  <si>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</si>
  <si>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</si>
  <si>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</si>
  <si>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</si>
  <si>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</si>
  <si>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</si>
  <si>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</si>
  <si>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</si>
  <si>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</si>
  <si>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</si>
  <si>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</si>
  <si>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</si>
  <si>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</si>
  <si>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</si>
  <si>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</si>
  <si>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</si>
  <si>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</si>
  <si>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</si>
  <si>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</si>
  <si>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</si>
  <si>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</si>
  <si>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</si>
  <si>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</si>
  <si>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</si>
  <si>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</si>
  <si>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</si>
  <si>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</si>
  <si>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</si>
  <si>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</si>
  <si>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</si>
  <si>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</si>
  <si>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</si>
  <si>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</si>
  <si>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</si>
  <si>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</si>
  <si>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</si>
  <si>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</si>
  <si>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</si>
  <si>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</si>
  <si>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</si>
  <si>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</si>
  <si>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</si>
  <si>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</si>
  <si>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</si>
  <si>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</si>
  <si>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</si>
  <si>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</si>
  <si>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</si>
  <si>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</si>
  <si>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</si>
  <si>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</si>
  <si>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</si>
  <si>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</si>
  <si>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</si>
  <si>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</si>
  <si>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</si>
  <si>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</si>
  <si>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</si>
  <si>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</si>
  <si>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</si>
  <si>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</si>
  <si>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</si>
  <si>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</si>
  <si>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</si>
  <si>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</si>
  <si>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</si>
  <si>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</si>
  <si>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</si>
  <si>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</si>
  <si>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</si>
  <si>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</si>
  <si>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</si>
  <si>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</si>
  <si>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</si>
  <si>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</si>
  <si>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</si>
  <si>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</si>
  <si>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</si>
  <si>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</si>
  <si>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</si>
  <si>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</si>
  <si>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</si>
  <si>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</si>
  <si>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</si>
  <si>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</si>
  <si>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</si>
  <si>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</si>
  <si>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</si>
  <si>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</si>
  <si>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</si>
  <si>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</si>
  <si>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</si>
  <si>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</si>
  <si>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</si>
  <si>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</si>
  <si>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</si>
  <si>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</si>
  <si>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</si>
  <si>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</si>
  <si>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</si>
  <si>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</si>
  <si>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</si>
  <si>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</si>
  <si>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</si>
  <si>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</si>
  <si>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</si>
  <si>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</si>
  <si>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</si>
  <si>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</si>
  <si>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</si>
  <si>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</si>
  <si>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</si>
  <si>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</si>
  <si>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</si>
  <si>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</si>
  <si>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</si>
  <si>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</si>
  <si>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</si>
  <si>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</si>
  <si>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</si>
  <si>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</si>
  <si>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</si>
  <si>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</si>
  <si>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</si>
  <si>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</si>
  <si>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</si>
  <si>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</si>
  <si>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</si>
  <si>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</si>
  <si>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</si>
  <si>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</si>
  <si>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</si>
  <si>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</si>
  <si>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</si>
  <si>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</si>
  <si>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</si>
  <si>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</si>
  <si>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</si>
  <si>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</si>
  <si>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</si>
  <si>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</si>
  <si>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</si>
  <si>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</si>
  <si>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</si>
  <si>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</si>
  <si>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</si>
  <si>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</si>
  <si>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</si>
  <si>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</si>
  <si>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</si>
  <si>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</si>
  <si>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</si>
  <si>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</si>
  <si>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</si>
  <si>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</si>
  <si>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</si>
  <si>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</si>
  <si>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</si>
  <si>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</si>
  <si>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</si>
  <si>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</si>
  <si>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</si>
  <si>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</si>
  <si>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</si>
  <si>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</si>
  <si>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</si>
  <si>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</si>
  <si>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</si>
  <si>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</si>
  <si>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</si>
  <si>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</si>
  <si>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</si>
  <si>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</si>
  <si>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</si>
  <si>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</si>
  <si>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</si>
  <si>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</si>
  <si>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</si>
  <si>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</si>
  <si>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</si>
  <si>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</si>
  <si>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</si>
  <si>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</si>
  <si>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</si>
  <si>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</si>
  <si>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</si>
  <si>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</si>
  <si>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</si>
  <si>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</si>
  <si>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</si>
  <si>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</si>
  <si>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</si>
  <si>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</si>
  <si>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</si>
  <si>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</si>
  <si>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</si>
  <si>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</si>
  <si>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</si>
  <si>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</si>
  <si>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</si>
  <si>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</si>
  <si>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</si>
  <si>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</si>
  <si>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</si>
  <si>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</si>
  <si>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</si>
  <si>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</si>
  <si>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</si>
  <si>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</si>
  <si>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</si>
  <si>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</si>
  <si>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</si>
  <si>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</si>
  <si>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</si>
  <si>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</si>
  <si>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</si>
  <si>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</si>
  <si>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</si>
  <si>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</si>
  <si>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</si>
  <si>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</si>
  <si>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</si>
  <si>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</si>
  <si>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</si>
  <si>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</si>
  <si>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</si>
  <si>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</si>
  <si>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</si>
  <si>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</si>
  <si>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</si>
  <si>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</si>
  <si>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</si>
  <si>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</si>
  <si>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</si>
  <si>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</si>
  <si>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</si>
  <si>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</si>
  <si>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</si>
  <si>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</si>
  <si>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</si>
  <si>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</si>
  <si>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</si>
  <si>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</si>
  <si>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</si>
  <si>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</si>
  <si>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</si>
  <si>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</si>
  <si>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</si>
  <si>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</si>
  <si>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</si>
  <si>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</si>
  <si>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</si>
  <si>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</si>
  <si>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</si>
  <si>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</si>
  <si>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</si>
  <si>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</si>
  <si>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</si>
  <si>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</si>
  <si>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</si>
  <si>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</si>
  <si>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</si>
  <si>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</si>
  <si>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</si>
  <si>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</si>
  <si>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</si>
  <si>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</si>
  <si>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</si>
  <si>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</si>
  <si>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</si>
  <si>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</si>
  <si>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</si>
  <si>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</si>
  <si>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</si>
  <si>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</si>
  <si>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</si>
  <si>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</si>
  <si>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</si>
  <si>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</si>
  <si>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</si>
  <si>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</si>
  <si>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</si>
  <si>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</si>
  <si>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</si>
  <si>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</si>
  <si>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</si>
  <si>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</si>
  <si>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</si>
  <si>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</si>
  <si>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</si>
  <si>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</si>
  <si>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</si>
  <si>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</si>
  <si>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</si>
  <si>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</si>
  <si>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</si>
  <si>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</si>
  <si>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</si>
  <si>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</si>
  <si>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</si>
  <si>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</si>
  <si>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</si>
  <si>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</si>
  <si>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</si>
  <si>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</si>
  <si>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</si>
  <si>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</si>
  <si>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</si>
  <si>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</si>
  <si>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</si>
  <si>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</si>
  <si>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</si>
  <si>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</si>
  <si>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</si>
  <si>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</si>
  <si>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</si>
  <si>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</si>
  <si>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</si>
  <si>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</si>
  <si>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</si>
  <si>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</si>
  <si>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</si>
  <si>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</si>
  <si>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</si>
  <si>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</si>
  <si>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</si>
  <si>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</si>
  <si>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</si>
  <si>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</si>
  <si>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</si>
  <si>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</si>
  <si>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</si>
  <si>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</si>
  <si>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</si>
  <si>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</si>
  <si>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</si>
  <si>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</si>
  <si>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</si>
  <si>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</si>
  <si>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</si>
  <si>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</si>
  <si>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</si>
  <si>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</si>
  <si>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</si>
  <si>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</si>
  <si>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</si>
  <si>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</si>
  <si>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</si>
  <si>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</si>
  <si>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</si>
  <si>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</si>
  <si>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</si>
  <si>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</si>
  <si>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</si>
  <si>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</si>
  <si>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</si>
  <si>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</si>
  <si>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</si>
  <si>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</si>
  <si>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</si>
  <si>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</si>
  <si>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</si>
  <si>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</si>
  <si>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</si>
  <si>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</si>
  <si>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</si>
  <si>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</si>
  <si>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</si>
  <si>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</si>
  <si>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</si>
  <si>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</si>
  <si>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</si>
  <si>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</si>
  <si>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</si>
  <si>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</si>
  <si>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</si>
  <si>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</si>
  <si>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</si>
  <si>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</si>
  <si>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</si>
  <si>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</si>
  <si>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</si>
  <si>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</si>
  <si>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</si>
  <si>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</si>
  <si>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</si>
  <si>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</si>
  <si>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</si>
  <si>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</si>
  <si>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</si>
  <si>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</si>
  <si>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</si>
  <si>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</si>
  <si>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</si>
  <si>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</si>
  <si>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</si>
  <si>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</si>
  <si>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</si>
  <si>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</si>
  <si>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</si>
  <si>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</si>
  <si>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</si>
  <si>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</si>
  <si>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</si>
  <si>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</si>
  <si>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</si>
  <si>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</si>
  <si>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</si>
  <si>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</si>
  <si>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</si>
  <si>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</si>
  <si>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</si>
  <si>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</si>
  <si>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</si>
  <si>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</si>
  <si>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</si>
  <si>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</si>
  <si>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</si>
  <si>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</si>
  <si>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</si>
  <si>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</si>
  <si>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</si>
  <si>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</si>
  <si>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</si>
  <si>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</si>
  <si>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</si>
  <si>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</si>
  <si>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</si>
  <si>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</si>
  <si>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</si>
  <si>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</si>
  <si>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</si>
  <si>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</si>
  <si>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</si>
  <si>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</si>
  <si>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</si>
  <si>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</si>
  <si>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</si>
  <si>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</si>
  <si>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</si>
  <si>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</si>
  <si>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</si>
  <si>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</si>
  <si>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</si>
  <si>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</si>
  <si>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</si>
  <si>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</si>
  <si>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</si>
  <si>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</si>
  <si>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</si>
  <si>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</si>
  <si>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</si>
  <si>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</si>
  <si>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</si>
  <si>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</si>
  <si>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</si>
  <si>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</si>
  <si>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</si>
  <si>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</si>
  <si>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</si>
  <si>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</si>
  <si>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</si>
  <si>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</si>
  <si>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</si>
  <si>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</si>
  <si>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</si>
  <si>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</si>
  <si>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</si>
  <si>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</si>
  <si>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</si>
  <si>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</si>
  <si>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</si>
  <si>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</si>
  <si>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</si>
  <si>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</si>
  <si>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</si>
  <si>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</si>
  <si>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</si>
  <si>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</si>
  <si>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</si>
  <si>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</si>
  <si>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</si>
  <si>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</si>
  <si>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</si>
  <si>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</si>
  <si>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</si>
  <si>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</si>
  <si>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</si>
  <si>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</si>
  <si>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</si>
  <si>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</si>
  <si>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</si>
  <si>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</si>
  <si>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</si>
  <si>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</si>
  <si>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</si>
  <si>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</si>
  <si>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</si>
  <si>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</si>
  <si>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</si>
  <si>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</si>
  <si>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</si>
  <si>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</si>
  <si>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</si>
  <si>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</si>
  <si>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</si>
  <si>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</si>
  <si>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</si>
  <si>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</si>
  <si>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</si>
  <si>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</si>
  <si>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</si>
  <si>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</si>
  <si>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</si>
  <si>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</si>
  <si>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</si>
  <si>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</si>
  <si>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</si>
  <si>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</si>
  <si>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</si>
  <si>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</si>
  <si>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</si>
  <si>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</si>
  <si>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</si>
  <si>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</si>
  <si>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</si>
  <si>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</si>
  <si>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</si>
  <si>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</si>
  <si>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</si>
  <si>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</si>
  <si>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</si>
  <si>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</si>
  <si>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</si>
  <si>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</si>
  <si>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</si>
  <si>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</si>
  <si>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</si>
  <si>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</si>
  <si>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</si>
  <si>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</si>
  <si>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</si>
  <si>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</si>
  <si>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</si>
  <si>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</si>
  <si>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</si>
  <si>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</si>
  <si>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</si>
  <si>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</si>
  <si>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</si>
  <si>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</si>
  <si>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</si>
  <si>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</si>
  <si>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</si>
  <si>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</si>
  <si>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</si>
  <si>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</si>
  <si>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</si>
  <si>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</si>
  <si>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</si>
  <si>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</si>
  <si>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</si>
  <si>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</si>
  <si>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</si>
  <si>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</si>
  <si>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</si>
  <si>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</si>
  <si>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</si>
  <si>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</si>
  <si>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</si>
  <si>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</si>
  <si>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</si>
  <si>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</si>
  <si>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</si>
  <si>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</si>
  <si>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</si>
  <si>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</si>
  <si>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</si>
  <si>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</si>
  <si>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</si>
  <si>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</si>
  <si>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</si>
  <si>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</si>
  <si>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</si>
  <si>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</si>
  <si>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</si>
  <si>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</si>
  <si>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</si>
  <si>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</si>
  <si>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</si>
  <si>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</si>
  <si>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</si>
  <si>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</si>
  <si>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</si>
  <si>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</si>
  <si>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</si>
  <si>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</si>
  <si>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</si>
  <si>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</si>
  <si>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</si>
  <si>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</si>
  <si>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</si>
  <si>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</si>
  <si>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</si>
  <si>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</si>
  <si>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</si>
  <si>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</si>
  <si>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</si>
  <si>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</si>
  <si>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</si>
  <si>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</si>
  <si>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</si>
  <si>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</si>
  <si>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</si>
  <si>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</si>
  <si>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</si>
  <si>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</si>
  <si>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</si>
  <si>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</si>
  <si>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</si>
  <si>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</si>
  <si>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</si>
  <si>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</si>
  <si>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</si>
  <si>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</si>
  <si>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</si>
  <si>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</si>
  <si>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</si>
  <si>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</si>
  <si>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</si>
  <si>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</si>
  <si>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</si>
  <si>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</si>
  <si>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</si>
  <si>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</si>
  <si>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</si>
  <si>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</si>
  <si>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</si>
  <si>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</si>
  <si>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</si>
  <si>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</si>
  <si>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</si>
  <si>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</si>
  <si>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</si>
  <si>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</si>
  <si>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</si>
  <si>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</si>
  <si>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</si>
  <si>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</si>
  <si>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</si>
  <si>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</si>
  <si>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</si>
  <si>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</si>
  <si>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</si>
  <si>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</si>
  <si>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</si>
  <si>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</si>
  <si>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</si>
  <si>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</si>
  <si>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</si>
  <si>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</si>
  <si>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</si>
  <si>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</si>
  <si>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</si>
  <si>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</si>
  <si>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</si>
  <si>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</si>
  <si>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</si>
  <si>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</si>
  <si>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</si>
  <si>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</si>
  <si>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</si>
  <si>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</si>
  <si>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</si>
  <si>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</si>
  <si>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</si>
  <si>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</si>
  <si>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</si>
  <si>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</si>
  <si>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</si>
  <si>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</si>
  <si>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</si>
  <si>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</si>
  <si>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</si>
  <si>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</si>
  <si>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</si>
  <si>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</si>
  <si>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</si>
  <si>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</si>
  <si>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</si>
  <si>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</si>
  <si>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</si>
  <si>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</si>
  <si>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</si>
  <si>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</si>
  <si>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</si>
  <si>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</si>
  <si>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</si>
  <si>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</si>
  <si>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</si>
  <si>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</si>
  <si>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</si>
  <si>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</si>
  <si>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</si>
  <si>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</si>
  <si>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</si>
  <si>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</si>
  <si>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</si>
  <si>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</si>
  <si>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</si>
  <si>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</si>
  <si>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</si>
  <si>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</si>
  <si>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</si>
  <si>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</si>
  <si>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</si>
  <si>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</si>
  <si>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</si>
  <si>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</si>
  <si>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</si>
  <si>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</si>
  <si>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</si>
  <si>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</si>
  <si>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</si>
  <si>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</si>
  <si>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</si>
  <si>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</si>
  <si>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</si>
  <si>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</si>
  <si>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</si>
  <si>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</si>
  <si>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</si>
  <si>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</si>
  <si>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</si>
  <si>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</si>
  <si>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</si>
  <si>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</si>
  <si>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</si>
  <si>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</si>
  <si>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</si>
  <si>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</si>
  <si>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</si>
  <si>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</si>
  <si>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</si>
  <si>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</si>
  <si>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</si>
  <si>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</si>
  <si>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</si>
  <si>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</si>
  <si>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</si>
  <si>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</si>
  <si>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</si>
  <si>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</si>
  <si>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</si>
  <si>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</si>
  <si>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</si>
  <si>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</si>
  <si>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</si>
  <si>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</si>
  <si>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</si>
  <si>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</si>
  <si>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</si>
  <si>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</si>
  <si>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</si>
  <si>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</si>
  <si>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</si>
  <si>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</si>
  <si>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</si>
  <si>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</si>
  <si>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</si>
  <si>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</si>
  <si>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</si>
  <si>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</si>
  <si>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</si>
  <si>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</si>
  <si>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</si>
  <si>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</si>
  <si>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</si>
  <si>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</si>
  <si>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</si>
  <si>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</si>
  <si>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</si>
  <si>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</si>
  <si>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</si>
  <si>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</si>
  <si>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</si>
  <si>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</si>
  <si>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</si>
  <si>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</si>
  <si>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</si>
  <si>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</si>
  <si>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</si>
  <si>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</si>
  <si>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</si>
  <si>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</si>
  <si>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</si>
  <si>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</si>
  <si>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</si>
  <si>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</si>
  <si>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</si>
  <si>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</si>
  <si>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</si>
  <si>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</si>
  <si>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</si>
  <si>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</si>
  <si>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</si>
  <si>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</si>
  <si>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</si>
  <si>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</si>
  <si>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</si>
  <si>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</si>
  <si>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</si>
  <si>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</si>
  <si>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</si>
  <si>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</si>
  <si>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</si>
  <si>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</si>
  <si>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</si>
  <si>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</si>
  <si>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</si>
  <si>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</si>
  <si>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</si>
  <si>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</si>
  <si>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</si>
  <si>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</si>
  <si>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</si>
  <si>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</si>
  <si>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</si>
  <si>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</si>
  <si>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</si>
  <si>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</si>
  <si>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</si>
  <si>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</si>
  <si>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</si>
  <si>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</si>
  <si>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</si>
  <si>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</si>
  <si>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</si>
  <si>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</si>
  <si>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</si>
  <si>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</si>
  <si>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</si>
  <si>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</si>
  <si>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</si>
  <si>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</si>
  <si>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</si>
  <si>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</si>
  <si>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</si>
  <si>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</si>
  <si>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</si>
  <si>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</si>
  <si>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</si>
  <si>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</si>
  <si>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</si>
  <si>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</si>
  <si>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</si>
  <si>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</si>
  <si>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</si>
  <si>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</si>
  <si>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</si>
  <si>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</si>
  <si>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</si>
  <si>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</si>
  <si>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</si>
  <si>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</si>
  <si>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</si>
  <si>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</si>
  <si>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</si>
  <si>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</si>
  <si>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</si>
  <si>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</si>
  <si>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</si>
  <si>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</si>
  <si>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</si>
  <si>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</si>
  <si>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</si>
  <si>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</si>
  <si>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</si>
  <si>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</si>
  <si>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</si>
  <si>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</si>
  <si>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</si>
  <si>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</si>
  <si>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</si>
  <si>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</si>
  <si>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</si>
  <si>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</si>
  <si>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</si>
  <si>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</si>
  <si>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</si>
  <si>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</si>
  <si>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</si>
  <si>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</si>
  <si>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</si>
  <si>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</si>
  <si>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</si>
  <si>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</si>
  <si>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</si>
  <si>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</si>
  <si>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</si>
  <si>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</si>
  <si>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</si>
  <si>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</si>
  <si>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</si>
  <si>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</si>
  <si>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</si>
  <si>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</si>
  <si>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</si>
  <si>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</si>
  <si>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</si>
  <si>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</si>
  <si>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</si>
  <si>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</si>
  <si>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</si>
  <si>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</si>
  <si>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</si>
  <si>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</si>
  <si>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</si>
  <si>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</si>
  <si>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</si>
  <si>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</si>
  <si>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</si>
  <si>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</si>
  <si>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</si>
  <si>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</si>
  <si>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</si>
  <si>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</si>
  <si>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</si>
  <si>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</si>
  <si>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</si>
  <si>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</si>
  <si>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</si>
  <si>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</si>
  <si>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</si>
  <si>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</si>
  <si>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</si>
  <si>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</si>
  <si>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</si>
  <si>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</si>
  <si>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</si>
  <si>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</si>
  <si>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</si>
  <si>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</si>
  <si>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</si>
  <si>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</si>
  <si>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</si>
  <si>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</si>
  <si>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</si>
  <si>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</si>
  <si>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</si>
  <si>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</si>
  <si>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</si>
  <si>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</si>
  <si>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</si>
  <si>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</si>
  <si>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</si>
  <si>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</si>
  <si>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</si>
  <si>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</si>
  <si>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</si>
  <si>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</si>
  <si>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</si>
  <si>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</si>
  <si>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</si>
  <si>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</si>
  <si>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</si>
  <si>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</si>
  <si>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</si>
  <si>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</si>
  <si>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</si>
  <si>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</si>
  <si>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</si>
  <si>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</si>
  <si>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</si>
  <si>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</si>
  <si>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</si>
  <si>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</si>
  <si>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</si>
  <si>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</si>
  <si>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</si>
  <si>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</si>
  <si>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</si>
  <si>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</si>
  <si>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</si>
  <si>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</si>
  <si>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</si>
  <si>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</si>
  <si>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</si>
  <si>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</si>
  <si>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</si>
  <si>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</si>
  <si>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</si>
  <si>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</si>
  <si>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</si>
  <si>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</si>
  <si>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</si>
  <si>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</si>
  <si>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</si>
  <si>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</si>
  <si>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</si>
  <si>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</si>
  <si>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</si>
  <si>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</si>
  <si>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</si>
  <si>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</si>
  <si>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</si>
  <si>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</si>
  <si>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</si>
  <si>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</si>
  <si>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</si>
  <si>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</si>
  <si>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</si>
  <si>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</si>
  <si>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</si>
  <si>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</si>
  <si>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</si>
  <si>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</si>
  <si>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</si>
  <si>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</si>
  <si>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</si>
  <si>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</si>
  <si>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</si>
  <si>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</si>
  <si>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</si>
  <si>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</si>
  <si>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</si>
  <si>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</si>
  <si>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</si>
  <si>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</si>
  <si>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</si>
  <si>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</si>
  <si>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</si>
  <si>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</si>
  <si>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</si>
  <si>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</si>
  <si>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</si>
  <si>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</si>
  <si>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</si>
  <si>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</si>
  <si>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</si>
  <si>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</si>
  <si>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</si>
  <si>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</si>
  <si>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</si>
  <si>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</si>
  <si>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</si>
  <si>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</si>
  <si>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</si>
  <si>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</si>
  <si>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</si>
  <si>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</si>
  <si>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</si>
  <si>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</si>
  <si>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</si>
  <si>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</si>
  <si>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</si>
  <si>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</si>
  <si>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</si>
  <si>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</si>
  <si>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</si>
  <si>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</si>
  <si>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</si>
  <si>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</si>
  <si>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</si>
  <si>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</si>
  <si>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</si>
  <si>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</si>
  <si>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</si>
  <si>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</si>
  <si>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</si>
  <si>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</si>
  <si>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</si>
  <si>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</si>
  <si>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</si>
  <si>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</si>
  <si>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</si>
  <si>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</si>
  <si>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</si>
  <si>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</si>
  <si>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</si>
  <si>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</si>
  <si>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</si>
  <si>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</si>
  <si>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</si>
  <si>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</si>
  <si>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</si>
  <si>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</si>
  <si>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</si>
  <si>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</si>
  <si>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</si>
  <si>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</si>
  <si>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</si>
  <si>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</si>
  <si>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</si>
  <si>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</si>
  <si>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</si>
  <si>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</si>
  <si>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</si>
  <si>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</si>
  <si>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</si>
  <si>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</si>
  <si>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</si>
  <si>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</si>
  <si>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</si>
  <si>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</si>
  <si>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</si>
  <si>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</si>
  <si>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</si>
  <si>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</si>
  <si>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</si>
  <si>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</si>
  <si>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</si>
  <si>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</si>
  <si>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</si>
  <si>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</si>
  <si>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</si>
  <si>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</si>
  <si>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</si>
  <si>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</si>
  <si>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</si>
  <si>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</si>
  <si>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</si>
  <si>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</si>
  <si>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</si>
  <si>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</si>
  <si>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</si>
  <si>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</si>
  <si>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</si>
  <si>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</si>
  <si>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</si>
  <si>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</si>
  <si>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</si>
  <si>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</si>
  <si>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</si>
  <si>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</si>
  <si>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</si>
  <si>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</si>
  <si>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</si>
  <si>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</si>
  <si>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</si>
  <si>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</si>
  <si>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</si>
  <si>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</si>
  <si>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</si>
  <si>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</si>
  <si>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</si>
  <si>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</si>
  <si>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</si>
  <si>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</si>
  <si>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</si>
  <si>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</si>
  <si>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</si>
  <si>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</si>
  <si>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</si>
  <si>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</si>
  <si>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</si>
  <si>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</si>
  <si>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</si>
  <si>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</si>
  <si>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</si>
  <si>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</si>
  <si>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</si>
  <si>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</si>
  <si>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</si>
  <si>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</si>
  <si>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</si>
  <si>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</si>
  <si>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</si>
  <si>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</si>
  <si>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</si>
  <si>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</si>
  <si>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</si>
  <si>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</si>
  <si>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</si>
  <si>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</si>
  <si>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</si>
  <si>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</si>
  <si>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</si>
  <si>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</si>
  <si>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</si>
  <si>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</si>
  <si>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</si>
  <si>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</si>
  <si>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</si>
  <si>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</si>
  <si>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</si>
  <si>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</si>
  <si>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</si>
  <si>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</si>
  <si>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</si>
  <si>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</si>
  <si>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</si>
  <si>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</si>
  <si>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</si>
  <si>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</si>
  <si>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</si>
  <si>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</si>
  <si>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</si>
  <si>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</si>
  <si>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</si>
  <si>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</si>
  <si>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</si>
  <si>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</si>
  <si>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</si>
  <si>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</si>
  <si>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</si>
  <si>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</si>
  <si>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</si>
  <si>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</si>
  <si>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</si>
  <si>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</si>
  <si>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</si>
  <si>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</si>
  <si>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</si>
  <si>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</si>
  <si>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</si>
  <si>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</si>
  <si>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</si>
  <si>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</si>
  <si>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</si>
  <si>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</si>
  <si>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</si>
  <si>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</si>
  <si>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</si>
  <si>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</si>
  <si>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</si>
  <si>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</si>
  <si>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</si>
  <si>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</si>
  <si>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</si>
  <si>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</si>
  <si>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</si>
  <si>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</si>
  <si>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</si>
  <si>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</si>
  <si>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</si>
  <si>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</si>
  <si>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</si>
  <si>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</si>
  <si>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</si>
  <si>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</si>
  <si>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</si>
  <si>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</si>
  <si>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</si>
  <si>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</si>
  <si>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</si>
  <si>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</si>
  <si>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</si>
  <si>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</si>
  <si>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</si>
  <si>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</si>
  <si>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</si>
  <si>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</si>
  <si>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</si>
  <si>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</si>
  <si>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</si>
  <si>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</si>
  <si>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</si>
  <si>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</si>
  <si>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</si>
  <si>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</si>
  <si>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</si>
  <si>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</si>
  <si>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</si>
  <si>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</si>
  <si>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</si>
  <si>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</si>
  <si>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</si>
  <si>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</si>
  <si>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</si>
  <si>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</si>
  <si>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</si>
  <si>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</si>
  <si>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</si>
  <si>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</si>
  <si>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</si>
  <si>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</si>
  <si>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</si>
  <si>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</si>
  <si>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</si>
  <si>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</si>
  <si>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</si>
  <si>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</si>
  <si>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</si>
  <si>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</si>
  <si>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</si>
  <si>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</si>
  <si>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</si>
  <si>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</si>
  <si>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</si>
  <si>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</si>
  <si>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</si>
  <si>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</si>
  <si>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</si>
  <si>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</si>
  <si>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</si>
  <si>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</si>
  <si>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</si>
  <si>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</si>
  <si>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</si>
  <si>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</si>
  <si>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</si>
  <si>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</si>
  <si>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</si>
  <si>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</si>
  <si>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</si>
  <si>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</si>
  <si>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</si>
  <si>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</si>
  <si>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</si>
  <si>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</si>
  <si>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</si>
  <si>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</si>
  <si>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</si>
  <si>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</si>
  <si>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</si>
  <si>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</si>
  <si>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</si>
  <si>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</si>
  <si>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</si>
  <si>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</si>
  <si>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</si>
  <si>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</si>
  <si>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</si>
  <si>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</si>
  <si>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</si>
  <si>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</si>
  <si>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</si>
  <si>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</si>
  <si>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</si>
  <si>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</si>
  <si>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</si>
  <si>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</si>
  <si>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</si>
  <si>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</si>
  <si>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</si>
  <si>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</si>
  <si>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</si>
  <si>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</si>
  <si>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</si>
  <si>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</si>
  <si>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</si>
  <si>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</si>
  <si>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</si>
  <si>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</si>
  <si>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</si>
  <si>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</si>
  <si>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</si>
  <si>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</si>
  <si>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</si>
  <si>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</si>
  <si>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</si>
  <si>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</si>
  <si>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</si>
  <si>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</si>
  <si>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</si>
  <si>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</si>
  <si>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</si>
  <si>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</si>
  <si>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</si>
  <si>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</si>
  <si>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</si>
  <si>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</si>
  <si>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</si>
  <si>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</si>
  <si>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</si>
  <si>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</si>
  <si>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</si>
  <si>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</si>
  <si>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</si>
  <si>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</si>
  <si>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</si>
  <si>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</si>
  <si>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</si>
  <si>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</si>
  <si>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</si>
  <si>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</si>
  <si>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</si>
  <si>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</si>
  <si>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</si>
  <si>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</si>
  <si>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</si>
  <si>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</si>
  <si>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</si>
  <si>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</si>
  <si>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</si>
  <si>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</si>
  <si>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</si>
  <si>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</si>
  <si>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</si>
  <si>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</si>
  <si>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</si>
  <si>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</si>
  <si>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</si>
  <si>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</si>
  <si>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</si>
  <si>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</si>
  <si>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</si>
  <si>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</si>
  <si>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</si>
  <si>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</si>
  <si>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</si>
  <si>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</si>
  <si>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</si>
  <si>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</si>
  <si>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</si>
  <si>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</si>
  <si>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</si>
  <si>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</si>
  <si>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</si>
  <si>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</si>
  <si>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</si>
  <si>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</si>
  <si>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</si>
  <si>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</si>
  <si>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</si>
  <si>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</si>
  <si>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</si>
  <si>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</si>
  <si>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</si>
  <si>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</si>
  <si>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</si>
  <si>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</si>
  <si>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</si>
  <si>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</si>
  <si>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</si>
  <si>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</si>
  <si>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</si>
  <si>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</si>
  <si>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</si>
  <si>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</si>
  <si>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</si>
  <si>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</si>
  <si>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</si>
  <si>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</si>
  <si>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</si>
  <si>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</si>
  <si>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</si>
  <si>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</si>
  <si>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</si>
  <si>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</si>
  <si>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</si>
  <si>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</si>
  <si>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</si>
  <si>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</si>
  <si>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</si>
  <si>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</si>
  <si>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</si>
  <si>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</si>
  <si>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</si>
  <si>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</si>
  <si>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</si>
  <si>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</si>
  <si>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</si>
  <si>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</si>
  <si>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</si>
  <si>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</si>
  <si>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</si>
  <si>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</si>
  <si>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</si>
  <si>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</si>
  <si>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</si>
  <si>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</si>
  <si>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</si>
  <si>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</si>
  <si>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</si>
  <si>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</si>
  <si>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</si>
  <si>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</si>
  <si>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</si>
  <si>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</si>
  <si>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</si>
  <si>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</si>
  <si>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</si>
  <si>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</si>
  <si>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</si>
  <si>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</si>
  <si>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</si>
  <si>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</si>
  <si>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</si>
  <si>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</si>
  <si>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</si>
  <si>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</si>
  <si>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</si>
  <si>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</si>
  <si>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</si>
  <si>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</si>
  <si>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</si>
  <si>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</si>
  <si>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</si>
  <si>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</si>
  <si>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</si>
  <si>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</si>
  <si>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</si>
  <si>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</si>
  <si>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</si>
  <si>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</si>
  <si>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</si>
  <si>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</si>
  <si>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</si>
  <si>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</si>
  <si>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</si>
  <si>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</si>
  <si>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</si>
  <si>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</si>
  <si>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</si>
  <si>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</si>
  <si>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</si>
  <si>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</si>
  <si>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</si>
  <si>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</si>
  <si>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</si>
  <si>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</si>
  <si>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</si>
  <si>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</si>
  <si>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</si>
  <si>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</si>
  <si>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</si>
  <si>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</si>
  <si>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</si>
  <si>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</si>
  <si>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</si>
  <si>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</si>
  <si>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</si>
  <si>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</si>
  <si>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</si>
  <si>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</si>
  <si>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</si>
  <si>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</si>
  <si>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</si>
  <si>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</si>
  <si>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</si>
  <si>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</si>
  <si>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</si>
  <si>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</si>
  <si>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</si>
  <si>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</si>
  <si>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</si>
  <si>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</si>
  <si>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</si>
  <si>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</si>
  <si>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</si>
  <si>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</si>
  <si>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</si>
  <si>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</si>
  <si>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</si>
  <si>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</si>
  <si>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</si>
  <si>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</si>
  <si>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</si>
  <si>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</si>
  <si>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</si>
  <si>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</si>
  <si>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</si>
  <si>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</si>
  <si>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</si>
  <si>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</si>
  <si>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</si>
  <si>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</si>
  <si>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</si>
  <si>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</si>
  <si>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</si>
  <si>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</si>
  <si>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</si>
  <si>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</si>
  <si>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</si>
  <si>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</si>
  <si>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</si>
  <si>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</si>
  <si>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</si>
  <si>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</si>
  <si>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</si>
  <si>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</si>
  <si>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</si>
  <si>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</si>
  <si>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</si>
  <si>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</si>
  <si>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</si>
  <si>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</si>
  <si>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</si>
  <si>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</si>
  <si>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</si>
  <si>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</si>
  <si>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</si>
  <si>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</si>
  <si>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</si>
  <si>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</si>
  <si>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</si>
  <si>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</si>
  <si>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</si>
  <si>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</si>
  <si>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</si>
  <si>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</si>
  <si>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</si>
  <si>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</si>
  <si>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</si>
  <si>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</si>
  <si>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</si>
  <si>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</si>
  <si>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</si>
  <si>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</si>
  <si>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</si>
  <si>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</si>
  <si>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</si>
  <si>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</si>
  <si>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</si>
  <si>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</si>
  <si>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</si>
  <si>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</si>
  <si>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</si>
  <si>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</si>
  <si>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</si>
  <si>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</si>
  <si>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</si>
  <si>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</si>
  <si>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</si>
  <si>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</si>
  <si>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</si>
  <si>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</si>
  <si>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</si>
  <si>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</si>
  <si>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</si>
  <si>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</si>
  <si>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</si>
  <si>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</si>
  <si>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</si>
  <si>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</si>
  <si>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</si>
  <si>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</si>
  <si>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</si>
  <si>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</si>
  <si>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</si>
  <si>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</si>
  <si>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</si>
  <si>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</si>
  <si>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</si>
  <si>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</si>
  <si>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</si>
  <si>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</si>
  <si>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</si>
  <si>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</si>
  <si>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</si>
  <si>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</si>
  <si>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</si>
  <si>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</si>
  <si>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</si>
  <si>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</si>
  <si>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</si>
  <si>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</si>
  <si>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</si>
  <si>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</si>
  <si>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</si>
  <si>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</si>
  <si>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</si>
  <si>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</si>
  <si>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</si>
  <si>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</si>
  <si>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</si>
  <si>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</si>
  <si>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</si>
  <si>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</si>
  <si>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</si>
  <si>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</si>
  <si>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</si>
  <si>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</si>
  <si>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</si>
  <si>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</si>
  <si>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</si>
  <si>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</si>
  <si>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</si>
  <si>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</si>
  <si>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</si>
  <si>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</si>
  <si>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</si>
  <si>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</si>
  <si>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</si>
  <si>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</si>
  <si>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</si>
  <si>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</si>
  <si>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</si>
  <si>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</si>
  <si>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</si>
  <si>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</si>
  <si>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</si>
  <si>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</si>
  <si>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</si>
  <si>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</si>
  <si>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</si>
  <si>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</si>
  <si>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</si>
  <si>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</si>
  <si>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</si>
  <si>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</si>
  <si>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</si>
  <si>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</si>
  <si>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</si>
  <si>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</si>
  <si>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</si>
  <si>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</si>
  <si>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</si>
  <si>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</si>
  <si>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</si>
  <si>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</si>
  <si>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</si>
  <si>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</si>
  <si>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</si>
  <si>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</si>
  <si>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</si>
  <si>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</si>
  <si>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</si>
  <si>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</si>
  <si>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</si>
  <si>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</si>
  <si>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</si>
  <si>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</si>
  <si>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</si>
  <si>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</si>
  <si>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</si>
  <si>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</si>
  <si>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</si>
  <si>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</si>
  <si>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</si>
  <si>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</si>
  <si>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</si>
  <si>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</si>
  <si>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</si>
  <si>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</si>
  <si>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</si>
  <si>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</si>
  <si>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</si>
  <si>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</si>
  <si>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</si>
  <si>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</si>
  <si>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</si>
  <si>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</si>
  <si>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</si>
  <si>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</si>
  <si>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</si>
  <si>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</si>
  <si>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</si>
  <si>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</si>
  <si>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</si>
  <si>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</si>
  <si>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</si>
  <si>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</si>
  <si>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</si>
  <si>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</si>
  <si>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</si>
  <si>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</si>
  <si>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</si>
  <si>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</si>
  <si>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</si>
  <si>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</si>
  <si>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</si>
  <si>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</si>
  <si>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</si>
  <si>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</si>
  <si>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</si>
  <si>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</si>
  <si>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</si>
  <si>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</si>
  <si>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</si>
  <si>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</si>
  <si>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</si>
  <si>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</si>
  <si>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</si>
  <si>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</si>
  <si>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</si>
  <si>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</si>
  <si>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</si>
  <si>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</si>
  <si>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</si>
  <si>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</si>
  <si>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</si>
  <si>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</si>
  <si>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</si>
  <si>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</si>
  <si>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</si>
  <si>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</si>
  <si>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</si>
  <si>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</si>
  <si>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</si>
  <si>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</si>
  <si>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</si>
  <si>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</si>
  <si>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</si>
  <si>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</si>
  <si>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</si>
  <si>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</si>
  <si>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</si>
  <si>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</si>
  <si>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</si>
  <si>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</si>
  <si>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</si>
  <si>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</si>
  <si>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</si>
  <si>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</si>
  <si>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</si>
  <si>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</si>
  <si>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</si>
  <si>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</si>
  <si>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</si>
  <si>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</si>
  <si>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</si>
  <si>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</si>
  <si>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</si>
  <si>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</si>
  <si>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</si>
  <si>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</si>
  <si>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</si>
  <si>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</si>
  <si>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</si>
  <si>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</si>
  <si>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</si>
  <si>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</si>
  <si>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</si>
  <si>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</si>
  <si>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</si>
  <si>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</si>
  <si>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</si>
  <si>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</si>
  <si>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</si>
  <si>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</si>
  <si>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</si>
  <si>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</si>
  <si>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</si>
  <si>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</si>
  <si>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</si>
  <si>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</si>
  <si>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</si>
  <si>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</si>
  <si>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</si>
  <si>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</si>
  <si>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</si>
  <si>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</si>
  <si>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</si>
  <si>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</si>
  <si>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</si>
  <si>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</si>
  <si>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</si>
  <si>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</si>
  <si>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</si>
  <si>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</si>
  <si>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</si>
  <si>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</si>
  <si>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</si>
  <si>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</si>
  <si>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</si>
  <si>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</si>
  <si>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</si>
  <si>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</si>
  <si>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</si>
  <si>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</si>
  <si>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</si>
  <si>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</si>
  <si>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</si>
  <si>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</si>
  <si>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</si>
  <si>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</si>
  <si>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</si>
  <si>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</si>
  <si>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</si>
  <si>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</si>
  <si>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</si>
  <si>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</si>
  <si>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</si>
  <si>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</si>
  <si>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</si>
  <si>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</si>
  <si>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</si>
  <si>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</si>
  <si>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</si>
  <si>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</si>
  <si>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</si>
  <si>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</si>
  <si>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</si>
  <si>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</si>
  <si>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</si>
  <si>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</si>
  <si>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</si>
  <si>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</si>
  <si>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</si>
  <si>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</si>
  <si>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</si>
  <si>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</si>
  <si>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</si>
  <si>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</si>
  <si>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</si>
  <si>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</si>
  <si>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</si>
  <si>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</si>
  <si>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</si>
  <si>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</si>
  <si>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</si>
  <si>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</si>
  <si>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</si>
  <si>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</si>
  <si>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</si>
  <si>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</si>
  <si>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</si>
  <si>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</si>
  <si>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</si>
  <si>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</si>
  <si>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</si>
  <si>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</si>
  <si>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</si>
  <si>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</si>
  <si>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</si>
  <si>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</si>
  <si>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</si>
  <si>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</si>
  <si>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</si>
  <si>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</si>
  <si>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</si>
  <si>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</si>
  <si>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</si>
  <si>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</si>
  <si>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</si>
  <si>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</si>
  <si>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</si>
  <si>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</si>
  <si>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</si>
  <si>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</si>
  <si>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</si>
  <si>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</si>
  <si>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</si>
  <si>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</si>
  <si>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</si>
  <si>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</si>
  <si>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</si>
  <si>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</si>
  <si>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</si>
  <si>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</si>
  <si>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</si>
  <si>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</si>
  <si>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</si>
  <si>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</si>
  <si>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</si>
  <si>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</si>
  <si>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</si>
  <si>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</si>
  <si>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</si>
  <si>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</si>
  <si>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</si>
  <si>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</si>
  <si>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</si>
  <si>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</si>
  <si>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</si>
  <si>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</si>
  <si>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</si>
  <si>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</si>
  <si>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</si>
  <si>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</si>
  <si>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</si>
  <si>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</si>
  <si>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</si>
  <si>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</si>
  <si>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</si>
  <si>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</si>
  <si>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</si>
  <si>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</si>
  <si>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</si>
  <si>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</si>
  <si>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</si>
  <si>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</si>
  <si>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</si>
  <si>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</si>
  <si>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</si>
  <si>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</si>
  <si>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</si>
  <si>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</si>
  <si>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</si>
  <si>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</si>
  <si>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</si>
  <si>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</si>
  <si>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</si>
  <si>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</si>
  <si>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</si>
  <si>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</si>
  <si>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</si>
  <si>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</si>
  <si>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</si>
  <si>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</si>
  <si>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</si>
  <si>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</si>
  <si>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</si>
  <si>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</si>
  <si>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</si>
  <si>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</si>
  <si>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</si>
  <si>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</si>
  <si>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</si>
  <si>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</si>
  <si>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</si>
  <si>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</si>
  <si>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</si>
  <si>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</si>
  <si>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</si>
  <si>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</si>
  <si>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</si>
  <si>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</si>
  <si>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</si>
  <si>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</si>
  <si>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</si>
  <si>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</si>
  <si>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</si>
  <si>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</si>
  <si>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</si>
  <si>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</si>
  <si>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</si>
  <si>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</si>
  <si>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</si>
  <si>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</si>
  <si>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</si>
  <si>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</si>
  <si>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</si>
  <si>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</si>
  <si>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</si>
  <si>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</si>
  <si>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</si>
  <si>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</si>
  <si>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</si>
  <si>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</si>
  <si>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</si>
  <si>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</si>
  <si>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</si>
  <si>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</si>
  <si>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</si>
  <si>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</si>
  <si>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</si>
  <si>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</si>
  <si>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</si>
  <si>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</si>
  <si>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</si>
  <si>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</si>
  <si>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</si>
  <si>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</si>
  <si>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</si>
  <si>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</si>
  <si>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</si>
  <si>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</si>
  <si>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</si>
  <si>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</si>
  <si>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</si>
  <si>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</si>
  <si>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</si>
  <si>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</si>
  <si>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</si>
  <si>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</si>
  <si>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</si>
  <si>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</si>
  <si>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</si>
  <si>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</si>
  <si>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</si>
  <si>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</si>
  <si>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</si>
  <si>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</si>
  <si>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</si>
  <si>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</si>
  <si>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</si>
  <si>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</si>
  <si>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</si>
  <si>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</si>
  <si>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</si>
  <si>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</si>
  <si>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</si>
  <si>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</si>
  <si>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</si>
  <si>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</si>
  <si>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</si>
  <si>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</si>
  <si>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</si>
  <si>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</si>
  <si>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</si>
  <si>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</si>
  <si>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</si>
  <si>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</si>
  <si>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</si>
  <si>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</si>
  <si>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</si>
  <si>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</si>
  <si>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</si>
  <si>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</si>
  <si>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</si>
  <si>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</si>
  <si>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</si>
  <si>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</si>
  <si>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</si>
  <si>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</si>
  <si>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</si>
  <si>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</si>
  <si>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</si>
  <si>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</si>
  <si>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</si>
  <si>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</si>
  <si>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</si>
  <si>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</si>
  <si>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</si>
  <si>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</si>
  <si>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</si>
  <si>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</si>
  <si>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</si>
  <si>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</si>
  <si>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</si>
  <si>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</si>
  <si>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</si>
  <si>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</si>
  <si>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</si>
  <si>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</si>
  <si>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</si>
  <si>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</si>
  <si>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</si>
  <si>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</si>
  <si>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</si>
  <si>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</si>
  <si>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</si>
  <si>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</si>
  <si>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</si>
  <si>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</si>
  <si>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</si>
  <si>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</si>
  <si>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</si>
  <si>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</si>
  <si>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</si>
  <si>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</si>
  <si>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</si>
  <si>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</si>
  <si>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</si>
  <si>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</si>
  <si>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</si>
  <si>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</si>
  <si>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</si>
  <si>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</si>
  <si>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</si>
  <si>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</si>
  <si>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</si>
  <si>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</si>
  <si>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</si>
  <si>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</si>
  <si>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</si>
  <si>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</si>
  <si>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</si>
  <si>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</si>
  <si>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</si>
  <si>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</si>
  <si>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</si>
  <si>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</si>
  <si>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</si>
  <si>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</si>
  <si>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</si>
  <si>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</si>
  <si>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</si>
  <si>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</si>
  <si>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</si>
  <si>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</si>
  <si>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</si>
  <si>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</si>
  <si>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</si>
  <si>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</si>
  <si>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</si>
  <si>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</si>
  <si>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</si>
  <si>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</si>
  <si>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</si>
  <si>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</si>
  <si>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</si>
  <si>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</si>
  <si>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</si>
  <si>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</si>
  <si>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</si>
  <si>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</si>
  <si>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</si>
  <si>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</si>
  <si>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</si>
  <si>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</si>
  <si>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</si>
  <si>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</si>
  <si>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</si>
  <si>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</si>
  <si>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</si>
  <si>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</si>
  <si>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</si>
  <si>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</si>
  <si>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</si>
  <si>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</si>
  <si>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</si>
  <si>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</si>
  <si>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</si>
  <si>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</si>
  <si>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</si>
  <si>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</si>
  <si>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</si>
  <si>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</si>
  <si>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</si>
  <si>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</si>
  <si>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</si>
  <si>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</si>
  <si>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</si>
  <si>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</si>
  <si>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</si>
  <si>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</si>
  <si>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</si>
  <si>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</si>
  <si>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</si>
  <si>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</si>
  <si>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</si>
  <si>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</si>
  <si>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</si>
  <si>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</si>
  <si>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</si>
  <si>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</si>
  <si>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</si>
  <si>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</si>
  <si>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</si>
  <si>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</si>
  <si>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</si>
  <si>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</si>
  <si>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</si>
  <si>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</si>
  <si>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</si>
  <si>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</si>
  <si>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</si>
  <si>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</si>
  <si>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</si>
  <si>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</si>
  <si>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</si>
  <si>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</si>
  <si>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</si>
  <si>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</si>
  <si>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</si>
  <si>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</si>
  <si>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</si>
  <si>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</si>
  <si>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</si>
  <si>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</si>
  <si>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</si>
  <si>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</si>
  <si>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</si>
  <si>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</si>
  <si>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</si>
  <si>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</si>
  <si>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</si>
  <si>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</si>
  <si>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</si>
  <si>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</si>
  <si>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</si>
  <si>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</si>
  <si>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</si>
  <si>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</si>
  <si>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</si>
  <si>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</si>
  <si>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</si>
  <si>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</si>
  <si>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</si>
  <si>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</si>
  <si>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</si>
  <si>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</si>
  <si>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</si>
  <si>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</si>
  <si>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</si>
  <si>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</si>
  <si>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</si>
  <si>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</si>
  <si>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</si>
  <si>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</si>
  <si>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</si>
  <si>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</si>
  <si>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</si>
  <si>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</si>
  <si>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</si>
  <si>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</si>
  <si>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</si>
  <si>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</si>
  <si>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</si>
  <si>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</si>
  <si>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</si>
  <si>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</si>
  <si>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</si>
  <si>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</si>
  <si>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</si>
  <si>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</si>
  <si>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</si>
  <si>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</si>
  <si>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</si>
  <si>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</si>
  <si>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</si>
  <si>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</si>
  <si>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</si>
  <si>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</si>
  <si>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</si>
  <si>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</si>
  <si>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</si>
  <si>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</si>
  <si>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</si>
  <si>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</si>
  <si>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</si>
  <si>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</si>
  <si>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</si>
  <si>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</si>
  <si>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</si>
  <si>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</si>
  <si>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</si>
  <si>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</si>
  <si>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</si>
  <si>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</si>
  <si>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</si>
  <si>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</si>
  <si>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</si>
  <si>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</si>
  <si>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</si>
  <si>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</si>
  <si>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</si>
  <si>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</si>
  <si>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</si>
  <si>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</si>
  <si>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</si>
  <si>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</si>
  <si>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</si>
  <si>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</si>
  <si>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</si>
  <si>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</si>
  <si>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</si>
  <si>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</si>
  <si>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</si>
  <si>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</si>
  <si>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</si>
  <si>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</si>
  <si>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</si>
  <si>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</si>
  <si>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</si>
  <si>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</si>
  <si>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</si>
  <si>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</si>
  <si>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</si>
  <si>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</si>
  <si>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</si>
  <si>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</si>
  <si>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</si>
  <si>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</si>
  <si>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</si>
  <si>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</si>
  <si>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</si>
  <si>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</si>
  <si>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</si>
  <si>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</si>
  <si>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</si>
  <si>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</si>
  <si>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</si>
  <si>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</si>
  <si>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</si>
  <si>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</si>
  <si>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</si>
  <si>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</si>
  <si>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</si>
  <si>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</si>
  <si>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</si>
  <si>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</si>
  <si>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</si>
  <si>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</si>
  <si>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</si>
  <si>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</si>
  <si>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</si>
  <si>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</si>
  <si>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</si>
  <si>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</si>
  <si>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</si>
  <si>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</si>
  <si>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</si>
  <si>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</si>
  <si>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</si>
  <si>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</si>
  <si>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</si>
  <si>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</si>
  <si>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</si>
  <si>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</si>
  <si>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</si>
  <si>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</si>
  <si>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</si>
  <si>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</si>
  <si>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</si>
  <si>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</si>
  <si>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</si>
  <si>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</si>
  <si>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</si>
  <si>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</si>
  <si>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</si>
  <si>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</si>
  <si>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</si>
  <si>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</si>
  <si>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</si>
  <si>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</si>
  <si>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</si>
  <si>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</si>
  <si>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</si>
  <si>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</si>
  <si>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</si>
  <si>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</si>
  <si>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</si>
  <si>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</si>
  <si>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</si>
  <si>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</si>
  <si>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</si>
  <si>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</si>
  <si>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</si>
  <si>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</si>
  <si>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</si>
  <si>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</si>
  <si>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</si>
  <si>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</si>
  <si>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</si>
  <si>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</si>
  <si>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</si>
  <si>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</si>
  <si>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</si>
  <si>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</si>
  <si>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</si>
  <si>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</si>
  <si>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</si>
  <si>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</si>
  <si>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</si>
  <si>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</si>
  <si>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</si>
  <si>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</si>
  <si>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</si>
  <si>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</si>
  <si>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</si>
  <si>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</si>
  <si>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</si>
  <si>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</si>
  <si>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</si>
  <si>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</si>
  <si>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</si>
  <si>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</si>
  <si>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</si>
  <si>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</si>
  <si>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</si>
  <si>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</si>
  <si>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</si>
  <si>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</si>
  <si>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</si>
  <si>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</si>
  <si>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</si>
  <si>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</si>
  <si>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</si>
  <si>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</si>
  <si>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</si>
  <si>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</si>
  <si>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</si>
  <si>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</si>
  <si>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</si>
  <si>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</si>
  <si>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</si>
  <si>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</si>
  <si>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</si>
  <si>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</si>
  <si>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</si>
  <si>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</si>
  <si>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</si>
  <si>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</si>
  <si>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</si>
  <si>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</si>
  <si>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</si>
  <si>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</si>
  <si>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</si>
  <si>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</si>
  <si>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</si>
  <si>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</si>
  <si>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</si>
  <si>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</si>
  <si>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</si>
  <si>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</si>
  <si>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</si>
  <si>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</si>
  <si>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</si>
  <si>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</si>
  <si>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</si>
  <si>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</si>
  <si>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</si>
  <si>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</si>
  <si>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</si>
  <si>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</si>
  <si>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</si>
  <si>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</si>
  <si>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</si>
  <si>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</si>
  <si>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</si>
  <si>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</si>
  <si>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</si>
  <si>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</si>
  <si>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</si>
  <si>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</si>
  <si>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</si>
  <si>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</si>
  <si>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</si>
  <si>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</si>
  <si>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</si>
  <si>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</si>
  <si>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</si>
  <si>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</si>
  <si>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</si>
  <si>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</si>
  <si>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</si>
  <si>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</si>
  <si>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</si>
  <si>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</si>
  <si>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</si>
  <si>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</si>
  <si>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</si>
  <si>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</si>
  <si>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</si>
  <si>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</si>
  <si>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</si>
  <si>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</si>
  <si>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</si>
  <si>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</si>
  <si>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</si>
  <si>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</si>
  <si>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</si>
  <si>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</si>
  <si>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</si>
  <si>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</si>
  <si>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</si>
  <si>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</si>
  <si>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</si>
  <si>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</si>
  <si>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</si>
  <si>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</si>
  <si>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</si>
  <si>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</si>
  <si>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</si>
  <si>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</si>
  <si>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</si>
  <si>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</si>
  <si>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</si>
  <si>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</si>
  <si>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</si>
  <si>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</si>
  <si>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</si>
  <si>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</si>
  <si>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</si>
  <si>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</si>
  <si>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</si>
  <si>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</si>
  <si>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</si>
  <si>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</si>
  <si>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</si>
  <si>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</si>
  <si>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</si>
  <si>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</si>
  <si>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</si>
  <si>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</si>
  <si>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</si>
  <si>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</si>
  <si>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</si>
  <si>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</si>
  <si>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</si>
  <si>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</si>
  <si>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</si>
  <si>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</si>
  <si>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</si>
  <si>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</si>
  <si>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</si>
  <si>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</si>
  <si>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</si>
  <si>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</si>
  <si>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</si>
  <si>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</si>
  <si>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</si>
  <si>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</si>
  <si>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</si>
  <si>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</si>
  <si>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</si>
  <si>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</si>
  <si>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</si>
  <si>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</si>
  <si>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</si>
  <si>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</si>
  <si>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</si>
  <si>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</si>
  <si>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</si>
  <si>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</si>
  <si>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</si>
  <si>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</si>
  <si>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</si>
  <si>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</si>
  <si>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</si>
  <si>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</si>
  <si>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</si>
  <si>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</si>
  <si>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</si>
  <si>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</si>
  <si>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</si>
  <si>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</si>
  <si>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</si>
  <si>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</si>
  <si>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</si>
  <si>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</si>
  <si>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</si>
  <si>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</si>
  <si>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</si>
  <si>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</si>
  <si>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</si>
  <si>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</si>
  <si>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</si>
  <si>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</si>
  <si>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</si>
  <si>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</si>
  <si>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</si>
  <si>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</si>
  <si>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</si>
  <si>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</si>
  <si>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</si>
  <si>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</si>
  <si>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</si>
  <si>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</si>
  <si>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</si>
  <si>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</si>
  <si>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</si>
  <si>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</si>
  <si>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</si>
  <si>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</si>
  <si>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</si>
  <si>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</si>
  <si>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</si>
  <si>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</si>
  <si>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</si>
  <si>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</si>
  <si>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</si>
  <si>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</si>
  <si>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</si>
  <si>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</si>
  <si>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</si>
  <si>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</si>
  <si>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</si>
  <si>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</si>
  <si>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</si>
  <si>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</si>
  <si>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</si>
  <si>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</si>
  <si>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</si>
  <si>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</si>
  <si>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</si>
  <si>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</si>
  <si>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</si>
  <si>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</si>
  <si>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</si>
  <si>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</si>
  <si>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</si>
  <si>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</si>
  <si>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</si>
  <si>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</si>
  <si>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</si>
  <si>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</si>
  <si>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</si>
  <si>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</si>
  <si>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</si>
  <si>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</si>
  <si>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</si>
  <si>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</si>
  <si>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</si>
  <si>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</si>
  <si>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</si>
  <si>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</si>
  <si>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</si>
  <si>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</si>
  <si>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</si>
  <si>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</si>
  <si>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</si>
  <si>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</si>
  <si>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</si>
  <si>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</si>
  <si>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</si>
  <si>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</si>
  <si>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</si>
  <si>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</si>
  <si>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</si>
  <si>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</si>
  <si>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</si>
  <si>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</si>
  <si>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</si>
  <si>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</si>
  <si>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</si>
  <si>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</si>
  <si>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</si>
  <si>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</si>
  <si>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</si>
  <si>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</si>
  <si>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</si>
  <si>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</si>
  <si>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</si>
  <si>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</si>
  <si>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</si>
  <si>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</si>
  <si>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</si>
  <si>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</si>
  <si>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</si>
  <si>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</si>
  <si>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</si>
  <si>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</si>
  <si>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</si>
  <si>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</si>
  <si>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</si>
  <si>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</si>
  <si>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</si>
  <si>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</si>
  <si>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</si>
  <si>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</si>
  <si>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</si>
  <si>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</si>
  <si>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</si>
  <si>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</si>
  <si>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</si>
  <si>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</si>
  <si>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</si>
  <si>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</si>
  <si>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</si>
  <si>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</si>
  <si>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</si>
  <si>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</si>
  <si>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</si>
  <si>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</si>
  <si>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</si>
  <si>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</si>
  <si>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</si>
  <si>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</si>
  <si>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</si>
  <si>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</si>
  <si>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</si>
  <si>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</si>
  <si>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</si>
  <si>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</si>
  <si>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</si>
  <si>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</si>
  <si>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</si>
  <si>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</si>
  <si>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</si>
  <si>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</si>
  <si>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</si>
  <si>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</si>
  <si>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</si>
  <si>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</si>
  <si>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</si>
  <si>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</si>
  <si>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</si>
  <si>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</si>
  <si>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</si>
  <si>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</si>
  <si>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</si>
  <si>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</si>
  <si>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</si>
  <si>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</si>
  <si>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</si>
  <si>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</si>
  <si>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</si>
  <si>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</si>
  <si>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</si>
  <si>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</si>
  <si>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</si>
  <si>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</si>
  <si>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</si>
  <si>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</si>
  <si>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</si>
  <si>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</si>
  <si>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</si>
  <si>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</si>
  <si>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</si>
  <si>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</si>
  <si>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</si>
  <si>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</si>
  <si>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</si>
  <si>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</si>
  <si>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</si>
  <si>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</si>
  <si>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</si>
  <si>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</si>
  <si>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</si>
  <si>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</si>
  <si>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</si>
  <si>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</si>
  <si>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</si>
  <si>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</si>
  <si>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</si>
  <si>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</si>
  <si>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</si>
  <si>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</si>
  <si>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</si>
  <si>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</si>
  <si>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</si>
  <si>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</si>
  <si>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</si>
  <si>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</si>
  <si>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</si>
  <si>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</si>
  <si>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</si>
  <si>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</si>
  <si>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</si>
  <si>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</si>
  <si>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</si>
  <si>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</si>
  <si>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</si>
  <si>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</si>
  <si>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</si>
  <si>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</si>
  <si>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</si>
  <si>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</si>
  <si>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</si>
  <si>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</si>
  <si>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</si>
  <si>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</si>
  <si>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</si>
  <si>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</si>
  <si>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</si>
  <si>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</si>
  <si>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</si>
  <si>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</si>
  <si>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</si>
  <si>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</si>
  <si>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</si>
  <si>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</si>
  <si>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</si>
  <si>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</si>
  <si>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</si>
  <si>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</si>
  <si>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</si>
  <si>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</si>
  <si>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</si>
  <si>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</si>
  <si>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</si>
  <si>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</si>
  <si>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</si>
  <si>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</si>
  <si>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</si>
  <si>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</si>
  <si>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</si>
  <si>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</si>
  <si>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</si>
  <si>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</si>
  <si>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</si>
  <si>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</si>
  <si>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</si>
  <si>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</si>
  <si>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</si>
  <si>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</si>
  <si>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</si>
  <si>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</si>
  <si>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</si>
  <si>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</si>
  <si>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</si>
  <si>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</si>
  <si>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</si>
  <si>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</si>
  <si>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</si>
  <si>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</si>
  <si>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</si>
  <si>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</si>
  <si>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</si>
  <si>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</si>
  <si>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</si>
  <si>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</si>
  <si>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</si>
  <si>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</si>
  <si>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</si>
  <si>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</si>
  <si>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</si>
  <si>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</si>
  <si>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</si>
  <si>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</si>
  <si>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</si>
  <si>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</si>
  <si>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</si>
  <si>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</si>
  <si>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</si>
  <si>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</si>
  <si>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</si>
  <si>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</si>
  <si>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</si>
  <si>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</si>
  <si>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</si>
  <si>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</si>
  <si>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</si>
  <si>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</si>
  <si>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</si>
  <si>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</si>
  <si>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</si>
  <si>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</si>
  <si>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</si>
  <si>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</si>
  <si>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</si>
  <si>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</si>
  <si>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</si>
  <si>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</si>
  <si>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</si>
  <si>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</si>
  <si>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</si>
  <si>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</si>
  <si>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</si>
  <si>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</si>
  <si>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</si>
  <si>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</si>
  <si>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</si>
  <si>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</si>
  <si>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</si>
  <si>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</si>
  <si>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</si>
  <si>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</si>
  <si>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</si>
  <si>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</si>
  <si>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</si>
  <si>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</si>
  <si>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</si>
  <si>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</si>
  <si>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</si>
  <si>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</si>
  <si>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</si>
  <si>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</si>
  <si>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</si>
  <si>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</si>
  <si>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</si>
  <si>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</si>
  <si>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</si>
  <si>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</si>
  <si>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</si>
  <si>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</si>
  <si>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</si>
  <si>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</si>
  <si>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</si>
  <si>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</si>
  <si>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</si>
  <si>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</si>
  <si>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</si>
  <si>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</si>
  <si>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</si>
  <si>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</si>
  <si>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</si>
  <si>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</si>
  <si>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</si>
  <si>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</si>
  <si>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</si>
  <si>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</si>
  <si>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</si>
  <si>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</si>
  <si>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</si>
  <si>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</si>
  <si>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</si>
  <si>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</si>
  <si>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</si>
  <si>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</si>
  <si>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</si>
  <si>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</si>
  <si>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</si>
  <si>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</si>
  <si>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</si>
  <si>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</si>
  <si>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</si>
  <si>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</si>
  <si>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</si>
  <si>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</si>
  <si>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</si>
  <si>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</si>
  <si>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</si>
  <si>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</si>
  <si>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</si>
  <si>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</si>
  <si>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</si>
  <si>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</si>
  <si>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</si>
  <si>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</si>
  <si>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</si>
  <si>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</si>
  <si>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</si>
  <si>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</si>
  <si>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</si>
  <si>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</si>
  <si>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</si>
  <si>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</si>
  <si>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</si>
  <si>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</si>
  <si>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</si>
  <si>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</si>
  <si>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</si>
  <si>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</si>
  <si>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</si>
  <si>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</si>
  <si>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</si>
  <si>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</si>
  <si>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</si>
  <si>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</si>
  <si>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</si>
  <si>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</si>
  <si>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</si>
  <si>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</si>
  <si>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</si>
  <si>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</si>
  <si>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</si>
  <si>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</si>
  <si>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</si>
  <si>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</si>
  <si>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</si>
  <si>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</si>
  <si>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</si>
  <si>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</si>
  <si>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</si>
  <si>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</si>
  <si>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</si>
  <si>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</si>
  <si>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</si>
  <si>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</si>
  <si>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</si>
  <si>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</si>
  <si>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</si>
  <si>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</si>
  <si>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</si>
  <si>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</si>
  <si>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</si>
  <si>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</si>
  <si>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</si>
  <si>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</si>
  <si>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</si>
  <si>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</si>
  <si>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</si>
  <si>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</si>
  <si>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</si>
  <si>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</si>
  <si>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</si>
  <si>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</si>
  <si>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</si>
  <si>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</si>
  <si>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</si>
  <si>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</si>
  <si>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</si>
  <si>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</si>
  <si>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</si>
  <si>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</si>
  <si>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</si>
  <si>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</si>
  <si>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</si>
  <si>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</si>
  <si>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</si>
  <si>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</si>
  <si>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</si>
  <si>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</si>
  <si>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</si>
  <si>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</si>
  <si>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</si>
  <si>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</si>
  <si>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</si>
  <si>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</si>
  <si>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</si>
  <si>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</si>
  <si>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</si>
  <si>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</si>
  <si>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</si>
  <si>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</si>
  <si>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</si>
  <si>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</si>
  <si>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</si>
  <si>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</si>
  <si>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</si>
  <si>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</si>
  <si>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</si>
  <si>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</si>
  <si>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</si>
  <si>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</si>
  <si>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</si>
  <si>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</si>
  <si>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</si>
  <si>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</si>
  <si>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</si>
  <si>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</si>
  <si>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</si>
  <si>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</si>
  <si>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</si>
  <si>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</si>
  <si>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</si>
  <si>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</si>
  <si>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</si>
  <si>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</si>
  <si>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</si>
  <si>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</si>
  <si>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</si>
  <si>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</si>
  <si>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</si>
  <si>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</si>
  <si>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</si>
  <si>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</si>
  <si>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</si>
  <si>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</si>
  <si>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</si>
  <si>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</si>
  <si>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</si>
  <si>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</si>
  <si>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</si>
  <si>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</si>
  <si>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</si>
  <si>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</si>
  <si>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</si>
  <si>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</si>
  <si>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</si>
  <si>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</si>
  <si>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</si>
  <si>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</si>
  <si>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</si>
  <si>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</si>
  <si>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</si>
  <si>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</si>
  <si>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</si>
  <si>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</si>
  <si>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</si>
  <si>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</si>
  <si>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</si>
  <si>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</si>
  <si>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</si>
  <si>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</si>
  <si>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</si>
  <si>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</si>
  <si>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</si>
  <si>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</si>
  <si>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</si>
  <si>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</si>
  <si>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</si>
  <si>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</si>
  <si>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</si>
  <si>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</si>
  <si>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</si>
  <si>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</si>
  <si>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</si>
  <si>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</si>
  <si>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</si>
  <si>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</si>
  <si>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</si>
  <si>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</si>
  <si>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</si>
  <si>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</si>
  <si>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</si>
  <si>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</si>
  <si>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</si>
  <si>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</si>
  <si>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</si>
  <si>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</si>
  <si>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</si>
  <si>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</si>
  <si>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</si>
  <si>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</si>
  <si>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</si>
  <si>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</si>
  <si>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</si>
  <si>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</si>
  <si>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</si>
  <si>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</si>
  <si>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</si>
  <si>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</si>
  <si>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</si>
  <si>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</si>
  <si>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</si>
  <si>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</si>
  <si>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</si>
  <si>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</si>
  <si>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</si>
  <si>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</si>
  <si>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</si>
  <si>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</si>
  <si>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</si>
  <si>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</si>
  <si>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</si>
  <si>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</si>
  <si>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</si>
  <si>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</si>
  <si>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</si>
  <si>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</si>
  <si>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</si>
  <si>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</si>
  <si>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</si>
  <si>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</si>
  <si>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</si>
  <si>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</si>
  <si>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</si>
  <si>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</si>
  <si>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</si>
  <si>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</si>
  <si>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</si>
  <si>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</si>
  <si>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</si>
  <si>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</si>
  <si>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</si>
  <si>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</si>
  <si>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</si>
  <si>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</si>
  <si>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</si>
  <si>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</si>
  <si>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</si>
  <si>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</si>
  <si>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</si>
  <si>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</si>
  <si>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</si>
  <si>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</si>
  <si>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</si>
  <si>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</si>
  <si>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</si>
  <si>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</si>
  <si>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</si>
  <si>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</si>
  <si>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</si>
  <si>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</si>
  <si>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</si>
  <si>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</si>
  <si>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</si>
  <si>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</si>
  <si>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</si>
  <si>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</si>
  <si>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</si>
  <si>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</si>
  <si>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</si>
  <si>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</si>
  <si>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</si>
  <si>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</si>
  <si>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</si>
  <si>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</si>
  <si>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</si>
  <si>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</si>
  <si>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</si>
  <si>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</si>
  <si>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</si>
  <si>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</si>
  <si>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</si>
  <si>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</si>
  <si>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</si>
  <si>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</si>
  <si>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</si>
  <si>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</si>
  <si>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</si>
  <si>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</si>
  <si>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</si>
  <si>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</si>
  <si>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</si>
  <si>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</si>
  <si>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</si>
  <si>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</si>
  <si>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</si>
  <si>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</si>
  <si>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</si>
  <si>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</si>
  <si>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</si>
  <si>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</si>
  <si>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</si>
  <si>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</si>
  <si>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</si>
  <si>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</si>
  <si>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</si>
  <si>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</si>
  <si>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</si>
  <si>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</si>
  <si>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</si>
  <si>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</si>
  <si>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</si>
  <si>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</si>
  <si>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</si>
  <si>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</si>
  <si>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</si>
  <si>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</si>
  <si>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</si>
  <si>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</si>
  <si>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</si>
  <si>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</si>
  <si>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</si>
  <si>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</si>
  <si>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</si>
  <si>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</si>
  <si>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</si>
  <si>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</si>
  <si>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</si>
  <si>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</si>
  <si>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</si>
  <si>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</si>
  <si>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</si>
  <si>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</si>
  <si>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</si>
  <si>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</si>
  <si>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</si>
  <si>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</si>
  <si>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</si>
  <si>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</si>
  <si>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</si>
  <si>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</si>
  <si>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</si>
  <si>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</si>
  <si>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</si>
  <si>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</si>
  <si>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</si>
  <si>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</si>
  <si>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</si>
  <si>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</si>
  <si>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</si>
  <si>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</si>
  <si>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</si>
  <si>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</si>
  <si>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</si>
  <si>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</si>
  <si>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</si>
  <si>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</si>
  <si>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</si>
  <si>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</si>
  <si>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</si>
  <si>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</si>
  <si>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</si>
  <si>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</si>
  <si>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</si>
  <si>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</si>
  <si>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</si>
  <si>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</si>
  <si>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</si>
  <si>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</si>
  <si>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</si>
  <si>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</si>
  <si>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</si>
  <si>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</si>
  <si>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</si>
  <si>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</si>
  <si>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</si>
  <si>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</si>
  <si>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</si>
  <si>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</si>
  <si>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</si>
  <si>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</si>
  <si>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</si>
  <si>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</si>
  <si>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</si>
  <si>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</si>
  <si>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</si>
  <si>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</si>
  <si>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</si>
  <si>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</si>
  <si>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</si>
  <si>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</si>
  <si>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</si>
  <si>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</si>
  <si>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</si>
  <si>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</si>
  <si>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</si>
  <si>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</si>
  <si>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</si>
  <si>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</si>
  <si>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</si>
  <si>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</si>
  <si>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</si>
  <si>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</si>
  <si>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</si>
  <si>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</si>
  <si>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</si>
  <si>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</si>
  <si>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</si>
  <si>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</si>
  <si>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</si>
  <si>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</si>
  <si>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</si>
  <si>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</si>
  <si>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</si>
  <si>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</si>
  <si>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</si>
  <si>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</si>
  <si>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</si>
  <si>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</si>
  <si>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</si>
  <si>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</si>
  <si>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</si>
  <si>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</si>
  <si>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</si>
  <si>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</si>
  <si>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</si>
  <si>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</si>
  <si>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</si>
  <si>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</si>
  <si>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</si>
  <si>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</si>
  <si>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</si>
  <si>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</si>
  <si>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</si>
  <si>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</si>
  <si>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</si>
  <si>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</si>
  <si>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</si>
  <si>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</si>
  <si>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</si>
  <si>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</si>
  <si>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</si>
  <si>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</si>
  <si>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</si>
  <si>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</si>
  <si>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</si>
  <si>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</si>
  <si>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</si>
  <si>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</si>
  <si>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</si>
  <si>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</si>
  <si>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</si>
  <si>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</si>
  <si>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</si>
  <si>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</si>
  <si>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</si>
  <si>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</si>
  <si>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</si>
  <si>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</si>
  <si>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</si>
  <si>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</si>
  <si>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</si>
  <si>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</si>
  <si>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</si>
  <si>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</si>
  <si>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</si>
  <si>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</si>
  <si>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</si>
  <si>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</si>
  <si>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</si>
  <si>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</si>
  <si>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</si>
  <si>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</si>
  <si>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</si>
  <si>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</si>
  <si>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</si>
  <si>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</si>
  <si>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</si>
  <si>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</si>
  <si>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</si>
  <si>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</si>
  <si>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</si>
  <si>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</si>
  <si>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</si>
  <si>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</si>
  <si>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</si>
  <si>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</si>
  <si>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</si>
  <si>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</si>
  <si>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</si>
  <si>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</si>
  <si>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</si>
  <si>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</si>
  <si>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</si>
  <si>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</si>
  <si>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</si>
  <si>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</si>
  <si>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</si>
  <si>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</si>
  <si>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</si>
  <si>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</si>
  <si>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</si>
  <si>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</si>
  <si>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</si>
  <si>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</si>
  <si>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</si>
  <si>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</si>
  <si>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</si>
  <si>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</si>
  <si>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</si>
  <si>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</si>
  <si>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</si>
  <si>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</si>
  <si>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</si>
  <si>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</si>
  <si>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</si>
  <si>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</si>
  <si>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</si>
  <si>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</si>
  <si>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</si>
  <si>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</si>
  <si>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</si>
  <si>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</si>
  <si>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</si>
  <si>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</si>
  <si>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</si>
  <si>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</si>
  <si>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</si>
  <si>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</si>
  <si>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</si>
  <si>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</si>
  <si>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</si>
  <si>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</si>
  <si>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</si>
  <si>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</si>
  <si>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</si>
  <si>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</si>
  <si>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</si>
  <si>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</si>
  <si>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</si>
  <si>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</si>
  <si>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</si>
  <si>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</si>
  <si>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</si>
  <si>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</si>
  <si>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</si>
  <si>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</si>
  <si>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</si>
  <si>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</si>
  <si>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</si>
  <si>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</si>
  <si>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</si>
  <si>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</si>
  <si>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</si>
  <si>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</si>
  <si>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</si>
  <si>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</si>
  <si>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</si>
  <si>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</si>
  <si>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</si>
  <si>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</si>
  <si>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</si>
  <si>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</si>
  <si>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</si>
  <si>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</si>
  <si>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</si>
  <si>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</si>
  <si>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</si>
  <si>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</si>
  <si>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</si>
  <si>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</si>
  <si>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</si>
  <si>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</si>
  <si>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</si>
  <si>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</si>
  <si>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</si>
  <si>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</si>
  <si>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</si>
  <si>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</si>
  <si>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</si>
  <si>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</si>
  <si>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</si>
  <si>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</si>
  <si>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</si>
  <si>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</si>
  <si>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</si>
  <si>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</si>
  <si>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</si>
  <si>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</si>
  <si>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</si>
  <si>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</si>
  <si>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</si>
  <si>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</si>
  <si>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</si>
  <si>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</si>
  <si>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</si>
  <si>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</si>
  <si>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</si>
  <si>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</si>
  <si>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</si>
  <si>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</si>
  <si>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</si>
  <si>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</si>
  <si>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</si>
  <si>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</si>
  <si>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</si>
  <si>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</si>
  <si>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</si>
  <si>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</si>
  <si>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</si>
  <si>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</si>
  <si>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</si>
  <si>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</si>
  <si>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</si>
  <si>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</si>
  <si>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</si>
  <si>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</si>
  <si>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</si>
  <si>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</si>
  <si>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</si>
  <si>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</si>
  <si>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</si>
  <si>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</si>
  <si>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</si>
  <si>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</si>
  <si>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</si>
  <si>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</si>
  <si>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</si>
  <si>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</si>
  <si>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</si>
  <si>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</si>
  <si>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</si>
  <si>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</si>
  <si>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</si>
  <si>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</si>
  <si>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</si>
  <si>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</si>
  <si>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</si>
  <si>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</si>
  <si>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</si>
  <si>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</si>
  <si>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</si>
  <si>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</si>
  <si>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</si>
  <si>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</si>
  <si>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</si>
  <si>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</si>
  <si>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</si>
  <si>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</si>
  <si>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</si>
  <si>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</si>
  <si>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</si>
  <si>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</si>
  <si>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</si>
  <si>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</si>
  <si>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</si>
  <si>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</si>
  <si>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</si>
  <si>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</si>
  <si>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</si>
  <si>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</si>
  <si>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</si>
  <si>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</si>
  <si>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</si>
  <si>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</si>
  <si>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</si>
  <si>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</si>
  <si>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</si>
  <si>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</si>
  <si>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</si>
  <si>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</si>
  <si>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</si>
  <si>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</si>
  <si>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</si>
  <si>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</si>
  <si>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</si>
  <si>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</si>
  <si>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</si>
  <si>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</si>
  <si>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</si>
  <si>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</si>
  <si>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</si>
  <si>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</si>
  <si>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</si>
  <si>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</si>
  <si>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</si>
  <si>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</si>
  <si>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</si>
  <si>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</si>
  <si>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</si>
  <si>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</si>
  <si>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</si>
  <si>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</si>
  <si>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</si>
  <si>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</si>
  <si>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</si>
  <si>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</si>
  <si>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</si>
  <si>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</si>
  <si>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</si>
  <si>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</si>
  <si>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</si>
  <si>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</si>
  <si>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</si>
  <si>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</si>
  <si>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</si>
  <si>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</si>
  <si>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</si>
  <si>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</si>
  <si>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</si>
  <si>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</si>
  <si>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</si>
  <si>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</si>
  <si>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</si>
  <si>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</si>
  <si>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</si>
  <si>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</si>
  <si>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</si>
  <si>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</si>
  <si>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</si>
  <si>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</si>
  <si>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</si>
  <si>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</si>
  <si>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</si>
  <si>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</si>
  <si>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</si>
  <si>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</si>
  <si>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</si>
  <si>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</si>
  <si>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</si>
  <si>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</si>
  <si>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</si>
  <si>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</si>
  <si>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</si>
  <si>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</si>
  <si>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</si>
  <si>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</si>
  <si>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</si>
  <si>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</si>
  <si>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</si>
  <si>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</si>
  <si>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</si>
  <si>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</si>
  <si>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</si>
  <si>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</si>
  <si>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</si>
  <si>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</si>
  <si>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</si>
  <si>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</si>
  <si>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</si>
  <si>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</si>
  <si>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</si>
  <si>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</si>
  <si>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</si>
  <si>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</si>
  <si>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</si>
  <si>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</si>
  <si>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</si>
  <si>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</si>
  <si>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</si>
  <si>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</si>
  <si>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</si>
  <si>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</si>
  <si>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</si>
  <si>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</si>
  <si>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</si>
  <si>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</si>
  <si>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</si>
  <si>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</si>
  <si>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</si>
  <si>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</si>
  <si>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</si>
  <si>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</si>
  <si>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</si>
  <si>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</si>
  <si>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</si>
  <si>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</si>
  <si>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</si>
  <si>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</si>
  <si>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</si>
  <si>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</si>
  <si>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</si>
  <si>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</si>
  <si>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</si>
  <si>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</si>
  <si>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</si>
  <si>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</si>
  <si>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</si>
  <si>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</si>
  <si>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</si>
  <si>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</si>
  <si>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</si>
  <si>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</si>
  <si>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</si>
  <si>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</si>
  <si>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</si>
  <si>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</si>
  <si>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</si>
  <si>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</si>
  <si>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</si>
  <si>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</si>
  <si>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</si>
  <si>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</si>
  <si>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</si>
  <si>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</si>
  <si>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</si>
  <si>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</si>
  <si>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</si>
  <si>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</si>
  <si>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</si>
  <si>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</si>
  <si>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</si>
  <si>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</si>
  <si>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</si>
  <si>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</si>
  <si>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</si>
  <si>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</si>
  <si>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</si>
  <si>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</si>
  <si>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</si>
  <si>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</si>
  <si>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</si>
  <si>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</si>
  <si>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</si>
  <si>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</si>
  <si>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</si>
  <si>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</si>
  <si>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</si>
  <si>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</si>
  <si>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</si>
  <si>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</si>
  <si>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</si>
  <si>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</si>
  <si>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</si>
  <si>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</si>
  <si>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</si>
  <si>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</si>
  <si>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</si>
  <si>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</si>
  <si>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</si>
  <si>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</si>
  <si>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</si>
  <si>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</si>
  <si>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</si>
  <si>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</si>
  <si>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</si>
  <si>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</si>
  <si>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</si>
  <si>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</si>
  <si>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</si>
  <si>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</si>
  <si>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</si>
  <si>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</si>
  <si>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</si>
  <si>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</si>
  <si>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</si>
  <si>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</si>
  <si>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</si>
  <si>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</si>
  <si>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</si>
  <si>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</si>
  <si>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</si>
  <si>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</si>
  <si>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</si>
  <si>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</si>
  <si>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</si>
  <si>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</si>
  <si>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</si>
  <si>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</si>
  <si>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</si>
  <si>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</si>
  <si>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</si>
  <si>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</si>
  <si>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</si>
  <si>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</si>
  <si>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</si>
  <si>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</si>
  <si>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</si>
  <si>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</si>
  <si>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</si>
  <si>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</si>
  <si>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</si>
  <si>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</si>
  <si>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</si>
  <si>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</si>
  <si>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</si>
  <si>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</si>
  <si>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</si>
  <si>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</si>
  <si>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</si>
  <si>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</si>
  <si>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</si>
  <si>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</si>
  <si>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</si>
  <si>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</si>
  <si>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</si>
  <si>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</si>
  <si>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</si>
  <si>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</si>
  <si>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</si>
  <si>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</si>
  <si>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</si>
  <si>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</si>
  <si>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</si>
  <si>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</si>
  <si>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</si>
  <si>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</si>
  <si>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</si>
  <si>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</si>
  <si>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</si>
  <si>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</si>
  <si>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</si>
  <si>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</si>
  <si>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</si>
  <si>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</si>
  <si>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</si>
  <si>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</si>
  <si>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</si>
  <si>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</si>
  <si>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</si>
  <si>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</si>
  <si>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</si>
  <si>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</si>
  <si>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</si>
  <si>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</si>
  <si>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</si>
  <si>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</si>
  <si>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</si>
  <si>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</si>
  <si>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</si>
  <si>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</si>
  <si>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</si>
  <si>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</si>
  <si>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</si>
  <si>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</si>
  <si>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</si>
  <si>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</si>
  <si>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</si>
  <si>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</si>
  <si>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</si>
  <si>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</si>
  <si>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</si>
  <si>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</si>
  <si>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</si>
  <si>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</si>
  <si>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</si>
  <si>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</si>
  <si>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</si>
  <si>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</si>
  <si>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</si>
  <si>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</si>
  <si>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</si>
  <si>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</si>
  <si>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</si>
  <si>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</si>
  <si>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</si>
  <si>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</si>
  <si>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</si>
  <si>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</si>
  <si>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</si>
  <si>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</si>
  <si>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</si>
  <si>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</si>
  <si>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</si>
  <si>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</si>
  <si>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</si>
  <si>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</si>
  <si>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</si>
  <si>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</si>
  <si>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</si>
  <si>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</si>
  <si>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</si>
  <si>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</si>
  <si>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</si>
  <si>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</si>
  <si>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</si>
  <si>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</si>
  <si>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</si>
  <si>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</si>
  <si>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</si>
  <si>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</si>
  <si>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</si>
  <si>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</si>
  <si>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</si>
  <si>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</si>
  <si>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</si>
  <si>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</si>
  <si>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</si>
  <si>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</si>
  <si>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</si>
  <si>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</si>
  <si>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</si>
  <si>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</si>
  <si>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</si>
  <si>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</si>
  <si>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</si>
  <si>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</si>
  <si>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</si>
  <si>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</si>
  <si>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</si>
  <si>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</si>
  <si>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</si>
  <si>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</si>
  <si>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</si>
  <si>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</si>
  <si>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</si>
  <si>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</si>
  <si>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</si>
  <si>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</si>
  <si>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</si>
  <si>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</si>
  <si>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</si>
  <si>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</si>
  <si>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</si>
  <si>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</si>
  <si>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</si>
  <si>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</si>
  <si>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</si>
  <si>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</si>
  <si>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</si>
  <si>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</si>
  <si>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</si>
  <si>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</si>
  <si>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</si>
  <si>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</si>
  <si>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</si>
  <si>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</si>
  <si>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</si>
  <si>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</si>
  <si>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</si>
  <si>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</si>
  <si>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</si>
  <si>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</si>
  <si>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</si>
  <si>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</si>
  <si>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</si>
  <si>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</si>
  <si>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</si>
  <si>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</si>
  <si>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</si>
  <si>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</si>
  <si>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</si>
  <si>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</si>
  <si>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</si>
  <si>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</si>
  <si>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</si>
  <si>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</si>
  <si>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</si>
  <si>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</si>
  <si>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</si>
  <si>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</si>
  <si>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</si>
  <si>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</si>
  <si>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</si>
  <si>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</si>
  <si>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</si>
  <si>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</si>
  <si>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</si>
  <si>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</si>
  <si>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</si>
  <si>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</si>
  <si>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</si>
  <si>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</si>
  <si>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</si>
  <si>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</si>
  <si>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</si>
  <si>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</si>
  <si>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</si>
  <si>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</si>
  <si>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</si>
  <si>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</si>
  <si>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</si>
  <si>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</si>
  <si>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</si>
  <si>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</si>
  <si>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</si>
  <si>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</si>
  <si>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</si>
  <si>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</si>
  <si>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</si>
  <si>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</si>
  <si>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</si>
  <si>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</si>
  <si>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</si>
  <si>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</si>
  <si>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</si>
  <si>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</si>
  <si>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</si>
  <si>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</si>
  <si>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</si>
  <si>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</si>
  <si>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</si>
  <si>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</si>
  <si>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</si>
  <si>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</si>
  <si>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</si>
  <si>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</si>
  <si>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</si>
  <si>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</si>
  <si>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</si>
  <si>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</si>
  <si>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</si>
  <si>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</si>
  <si>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</si>
  <si>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</si>
  <si>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</si>
  <si>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</si>
  <si>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</si>
  <si>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</si>
  <si>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</si>
  <si>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</si>
  <si>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</si>
  <si>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</si>
  <si>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</si>
  <si>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</si>
  <si>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</si>
  <si>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</si>
  <si>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</si>
  <si>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</si>
  <si>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</si>
  <si>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</si>
  <si>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</si>
  <si>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</si>
  <si>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</si>
  <si>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</si>
  <si>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</si>
  <si>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</si>
  <si>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</si>
  <si>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</si>
  <si>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</si>
  <si>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</si>
  <si>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</si>
  <si>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</si>
  <si>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</si>
  <si>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</si>
  <si>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</si>
  <si>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</si>
  <si>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</si>
  <si>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</si>
  <si>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</si>
  <si>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</si>
  <si>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</si>
  <si>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</si>
  <si>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</si>
  <si>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</si>
  <si>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</si>
  <si>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</si>
  <si>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</si>
  <si>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</si>
  <si>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</si>
  <si>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</si>
  <si>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</si>
  <si>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</si>
  <si>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</si>
  <si>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</si>
  <si>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</si>
  <si>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</si>
  <si>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</si>
  <si>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</si>
  <si>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</si>
  <si>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</si>
  <si>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</si>
  <si>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</si>
  <si>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</si>
  <si>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</si>
  <si>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</si>
  <si>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</si>
  <si>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</si>
  <si>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</si>
  <si>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</si>
  <si>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</si>
  <si>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</si>
  <si>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</si>
  <si>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</si>
  <si>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</si>
  <si>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</si>
  <si>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</si>
  <si>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</si>
  <si>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</si>
  <si>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</si>
  <si>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</si>
  <si>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</si>
  <si>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</si>
  <si>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</si>
  <si>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</si>
  <si>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</si>
  <si>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</si>
  <si>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</si>
  <si>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</si>
  <si>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</si>
  <si>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</si>
  <si>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</si>
  <si>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</si>
  <si>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</si>
  <si>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</si>
  <si>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</si>
  <si>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</si>
  <si>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</si>
  <si>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</si>
  <si>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</si>
  <si>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</si>
  <si>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</si>
  <si>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</si>
  <si>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</si>
  <si>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</si>
  <si>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</si>
  <si>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</si>
  <si>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</si>
  <si>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</si>
  <si>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</si>
  <si>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</si>
  <si>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</si>
  <si>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</si>
  <si>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</si>
  <si>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</si>
  <si>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</si>
  <si>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</si>
  <si>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</si>
  <si>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</si>
  <si>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</si>
  <si>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</si>
  <si>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</si>
  <si>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</si>
  <si>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</si>
  <si>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</si>
  <si>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</si>
  <si>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</si>
  <si>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</si>
  <si>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</si>
  <si>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</si>
  <si>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</si>
  <si>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</si>
  <si>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</si>
  <si>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</si>
  <si>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</si>
  <si>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</si>
  <si>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</si>
  <si>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</si>
  <si>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</si>
  <si>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</si>
  <si>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</si>
  <si>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</si>
  <si>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</si>
  <si>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</si>
  <si>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</si>
  <si>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</si>
  <si>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</si>
  <si>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</si>
  <si>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</si>
  <si>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</si>
  <si>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</si>
  <si>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</si>
  <si>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</si>
  <si>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</si>
  <si>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</si>
  <si>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</si>
  <si>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</si>
  <si>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</si>
  <si>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</si>
  <si>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</si>
  <si>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</si>
  <si>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</si>
  <si>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</si>
  <si>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</si>
  <si>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</si>
  <si>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</si>
  <si>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</si>
  <si>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</si>
  <si>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</si>
  <si>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</si>
  <si>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</si>
  <si>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</si>
  <si>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</si>
  <si>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</si>
  <si>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</si>
  <si>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</si>
  <si>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</si>
  <si>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</si>
  <si>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</si>
  <si>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</si>
  <si>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</si>
  <si>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</si>
  <si>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</si>
  <si>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</si>
  <si>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</si>
  <si>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</si>
  <si>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</si>
  <si>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</si>
  <si>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</si>
  <si>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</si>
  <si>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</si>
  <si>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</si>
  <si>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</si>
  <si>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</si>
  <si>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</si>
  <si>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</si>
  <si>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</si>
  <si>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</si>
  <si>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</si>
  <si>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</si>
  <si>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</si>
  <si>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</si>
  <si>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</si>
  <si>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</si>
  <si>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</si>
  <si>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</si>
  <si>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</si>
  <si>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</si>
  <si>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</si>
  <si>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</si>
  <si>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</si>
  <si>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</si>
  <si>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</si>
  <si>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</si>
  <si>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</si>
  <si>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</si>
  <si>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</si>
  <si>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</si>
  <si>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</si>
  <si>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</si>
  <si>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</si>
  <si>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</si>
  <si>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</si>
  <si>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</si>
  <si>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</si>
  <si>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</si>
  <si>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</si>
  <si>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</si>
  <si>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</si>
  <si>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</si>
  <si>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</si>
  <si>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</si>
  <si>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</si>
  <si>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</si>
  <si>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</si>
  <si>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</si>
  <si>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</si>
  <si>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</si>
  <si>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</si>
  <si>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</si>
  <si>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</si>
  <si>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</si>
  <si>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</si>
  <si>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</si>
  <si>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</si>
  <si>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</si>
  <si>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</si>
  <si>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</si>
  <si>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</si>
  <si>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</si>
  <si>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</si>
  <si>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</si>
  <si>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</si>
  <si>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</si>
  <si>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</si>
  <si>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</si>
  <si>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</si>
  <si>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</si>
  <si>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</si>
  <si>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</si>
  <si>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</si>
  <si>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</si>
  <si>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</si>
  <si>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</si>
  <si>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</si>
  <si>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</si>
  <si>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</si>
  <si>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</si>
  <si>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</si>
  <si>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</si>
  <si>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</si>
  <si>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</si>
  <si>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</si>
  <si>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</si>
  <si>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</si>
  <si>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</si>
  <si>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</si>
  <si>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</si>
  <si>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</si>
  <si>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</si>
  <si>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</si>
  <si>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</si>
  <si>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</si>
  <si>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</si>
  <si>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</si>
  <si>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</si>
  <si>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</si>
  <si>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</si>
  <si>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</si>
  <si>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</si>
  <si>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</si>
  <si>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</si>
  <si>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</si>
  <si>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</si>
  <si>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</si>
  <si>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</si>
  <si>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</si>
  <si>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</si>
  <si>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</si>
  <si>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</si>
  <si>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</si>
  <si>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</si>
  <si>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</si>
  <si>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</si>
  <si>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</si>
  <si>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</si>
  <si>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</si>
  <si>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</si>
  <si>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</si>
  <si>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</si>
  <si>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</si>
  <si>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</si>
  <si>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</si>
  <si>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</si>
  <si>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</si>
  <si>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</si>
  <si>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</si>
  <si>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</si>
  <si>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</si>
  <si>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</si>
  <si>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</si>
  <si>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</si>
  <si>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</si>
  <si>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</si>
  <si>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</si>
  <si>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</si>
  <si>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</si>
  <si>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</si>
  <si>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</si>
  <si>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</si>
  <si>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</si>
  <si>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</si>
  <si>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</si>
  <si>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</si>
  <si>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</si>
  <si>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</si>
  <si>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</si>
  <si>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</si>
  <si>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</si>
  <si>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</si>
  <si>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</si>
  <si>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</si>
  <si>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</si>
  <si>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</si>
  <si>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</si>
  <si>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</si>
  <si>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</si>
  <si>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</si>
  <si>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</si>
  <si>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</si>
  <si>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</si>
  <si>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</si>
  <si>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</si>
  <si>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</si>
  <si>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</si>
  <si>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</si>
  <si>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</si>
  <si>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</si>
  <si>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</si>
  <si>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</si>
  <si>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</si>
  <si>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</si>
  <si>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</si>
  <si>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</si>
  <si>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</si>
  <si>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</si>
  <si>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</si>
  <si>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</si>
  <si>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</si>
  <si>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</si>
  <si>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</si>
  <si>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</si>
  <si>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</si>
  <si>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</si>
  <si>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</si>
  <si>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</si>
  <si>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</si>
  <si>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</si>
  <si>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</si>
  <si>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</si>
  <si>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</si>
  <si>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</si>
  <si>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</si>
  <si>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</si>
  <si>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</si>
  <si>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</si>
  <si>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</si>
  <si>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</si>
  <si>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</si>
  <si>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</si>
  <si>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</si>
  <si>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</si>
  <si>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</si>
  <si>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</si>
  <si>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</si>
  <si>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</si>
  <si>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</si>
  <si>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</si>
  <si>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</si>
  <si>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</si>
  <si>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</si>
  <si>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</si>
  <si>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</si>
  <si>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</si>
  <si>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</si>
  <si>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</si>
  <si>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</si>
  <si>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</si>
  <si>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</si>
  <si>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</si>
  <si>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</si>
  <si>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</si>
  <si>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</si>
  <si>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</si>
  <si>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</si>
  <si>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</si>
  <si>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</si>
  <si>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</si>
  <si>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</si>
  <si>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</si>
  <si>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</si>
  <si>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</si>
  <si>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</si>
  <si>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</si>
  <si>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</si>
  <si>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</si>
  <si>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</si>
  <si>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</si>
  <si>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</si>
  <si>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</si>
  <si>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</si>
  <si>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</si>
  <si>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</si>
  <si>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</si>
  <si>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</si>
  <si>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</si>
  <si>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</si>
  <si>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</si>
  <si>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</si>
  <si>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</si>
  <si>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</si>
  <si>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</si>
  <si>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</si>
  <si>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</si>
  <si>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</si>
  <si>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</si>
  <si>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</si>
  <si>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</si>
  <si>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</si>
  <si>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</si>
  <si>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</si>
  <si>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</si>
  <si>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</si>
  <si>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</si>
  <si>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</si>
  <si>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</si>
  <si>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</si>
  <si>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</si>
  <si>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</si>
  <si>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</si>
  <si>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</si>
  <si>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</si>
  <si>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</si>
  <si>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</si>
  <si>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</si>
  <si>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</si>
  <si>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</si>
  <si>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</si>
  <si>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</si>
  <si>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</si>
  <si>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</si>
  <si>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</si>
  <si>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</si>
  <si>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</si>
  <si>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</si>
  <si>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</si>
  <si>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</si>
  <si>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</si>
  <si>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</si>
  <si>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</si>
  <si>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</si>
  <si>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</si>
  <si>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</si>
  <si>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</si>
  <si>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</si>
  <si>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</si>
  <si>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</si>
  <si>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</si>
  <si>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</si>
  <si>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</si>
  <si>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</si>
  <si>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</si>
  <si>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</si>
  <si>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</si>
  <si>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</si>
  <si>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</si>
  <si>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</si>
  <si>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</si>
  <si>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</si>
  <si>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</si>
  <si>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</si>
  <si>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</si>
  <si>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</si>
  <si>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</si>
  <si>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</si>
  <si>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</si>
  <si>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</si>
  <si>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</si>
  <si>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</si>
  <si>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</si>
  <si>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</si>
  <si>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</si>
  <si>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</si>
  <si>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</si>
  <si>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</si>
  <si>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</si>
  <si>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</si>
  <si>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</si>
  <si>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</si>
  <si>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</si>
  <si>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</si>
  <si>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</si>
  <si>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</si>
  <si>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</si>
  <si>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</si>
  <si>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</si>
  <si>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</si>
  <si>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</si>
  <si>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</si>
  <si>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</si>
  <si>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</si>
  <si>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</si>
  <si>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</si>
  <si>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</si>
  <si>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</si>
  <si>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</si>
  <si>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</si>
  <si>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</si>
  <si>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</si>
  <si>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</si>
  <si>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</si>
  <si>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</si>
  <si>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</si>
  <si>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</si>
  <si>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</si>
  <si>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</si>
  <si>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</si>
  <si>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</si>
  <si>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</si>
  <si>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</si>
  <si>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</si>
  <si>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</si>
  <si>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</si>
  <si>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</si>
  <si>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</si>
  <si>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</si>
  <si>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</si>
  <si>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</si>
  <si>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</si>
  <si>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</si>
  <si>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</si>
  <si>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</si>
  <si>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</si>
  <si>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</si>
  <si>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</si>
  <si>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</si>
  <si>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</si>
  <si>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</si>
  <si>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</si>
  <si>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</si>
  <si>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</si>
  <si>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</si>
  <si>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</si>
  <si>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</si>
  <si>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</si>
  <si>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</si>
  <si>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</si>
  <si>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</si>
  <si>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</si>
  <si>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</si>
  <si>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</si>
  <si>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</si>
  <si>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</si>
  <si>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</si>
  <si>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</si>
  <si>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</si>
  <si>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</si>
  <si>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</si>
  <si>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</si>
  <si>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</si>
  <si>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</si>
  <si>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</si>
  <si>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</si>
  <si>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</si>
  <si>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</si>
  <si>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</si>
  <si>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</si>
  <si>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</si>
  <si>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</si>
  <si>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</si>
  <si>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</si>
  <si>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</si>
  <si>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</si>
  <si>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</si>
  <si>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</si>
  <si>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</si>
  <si>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</si>
  <si>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</si>
  <si>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</si>
  <si>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</si>
  <si>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</si>
  <si>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</si>
  <si>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</si>
  <si>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</si>
  <si>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</si>
  <si>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</si>
  <si>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</si>
  <si>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</si>
  <si>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</si>
  <si>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</si>
  <si>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</si>
  <si>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</si>
  <si>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</si>
  <si>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</si>
  <si>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</si>
  <si>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</si>
  <si>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</si>
  <si>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</si>
  <si>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</si>
  <si>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</si>
  <si>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</si>
  <si>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</si>
  <si>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</si>
  <si>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</si>
  <si>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</si>
  <si>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</si>
  <si>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</si>
  <si>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</si>
  <si>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</si>
  <si>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</si>
  <si>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</si>
  <si>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</si>
  <si>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</si>
  <si>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</si>
  <si>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</si>
  <si>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</si>
  <si>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</si>
  <si>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</si>
  <si>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</si>
  <si>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</si>
  <si>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</si>
  <si>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</si>
  <si>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</si>
  <si>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</si>
  <si>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</si>
  <si>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</si>
  <si>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</si>
  <si>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</si>
  <si>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</si>
  <si>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</si>
  <si>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</si>
  <si>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</si>
  <si>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</si>
  <si>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</si>
  <si>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</si>
  <si>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</si>
  <si>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</si>
  <si>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</si>
  <si>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</si>
  <si>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</si>
  <si>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</si>
  <si>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</si>
  <si>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</si>
  <si>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</si>
  <si>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</si>
  <si>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</si>
  <si>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</si>
  <si>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</si>
  <si>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</si>
  <si>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</si>
  <si>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</si>
  <si>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</si>
  <si>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</si>
  <si>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</si>
  <si>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</si>
  <si>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</si>
  <si>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</si>
  <si>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</si>
  <si>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</si>
  <si>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</si>
  <si>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</si>
  <si>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</si>
  <si>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</si>
  <si>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</si>
  <si>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</si>
  <si>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</si>
  <si>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</si>
  <si>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</si>
  <si>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</si>
  <si>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</si>
  <si>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</si>
  <si>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</si>
  <si>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</si>
  <si>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</si>
  <si>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</si>
  <si>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</si>
  <si>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</si>
  <si>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</si>
  <si>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</si>
  <si>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</si>
  <si>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</si>
  <si>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</si>
  <si>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</si>
  <si>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</si>
  <si>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</si>
  <si>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</si>
  <si>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</si>
  <si>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</si>
  <si>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</si>
  <si>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</si>
  <si>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</si>
  <si>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</si>
  <si>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</si>
  <si>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</si>
  <si>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</si>
  <si>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</si>
  <si>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</si>
  <si>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</si>
  <si>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</si>
  <si>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</si>
  <si>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</si>
  <si>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</si>
  <si>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</si>
  <si>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</si>
  <si>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</si>
  <si>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</si>
  <si>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</si>
  <si>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</si>
  <si>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</si>
  <si>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</si>
  <si>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</si>
  <si>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</si>
  <si>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</si>
  <si>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</si>
  <si>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</si>
  <si>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</si>
  <si>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</si>
  <si>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</si>
  <si>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</si>
  <si>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</si>
  <si>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</si>
  <si>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</si>
  <si>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</si>
  <si>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</si>
  <si>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</si>
  <si>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</si>
  <si>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</si>
  <si>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</si>
  <si>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</si>
  <si>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</si>
  <si>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</si>
  <si>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</si>
  <si>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</si>
  <si>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</si>
  <si>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</si>
  <si>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</si>
  <si>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</si>
  <si>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</si>
  <si>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</si>
  <si>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</si>
  <si>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</si>
  <si>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</si>
  <si>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</si>
  <si>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</si>
  <si>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</si>
  <si>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</si>
  <si>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</si>
  <si>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</si>
  <si>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</si>
  <si>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</si>
  <si>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</si>
  <si>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</si>
  <si>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</si>
  <si>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</si>
  <si>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</si>
  <si>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</si>
  <si>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</si>
  <si>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</si>
  <si>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</si>
  <si>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</si>
  <si>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</si>
  <si>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</si>
  <si>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</si>
  <si>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</si>
  <si>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</si>
  <si>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</si>
  <si>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</si>
  <si>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</si>
  <si>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</si>
  <si>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</si>
  <si>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</si>
  <si>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</si>
  <si>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</si>
  <si>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</si>
  <si>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</si>
  <si>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</si>
  <si>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</si>
  <si>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</si>
  <si>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</si>
  <si>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</si>
  <si>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</si>
  <si>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</si>
  <si>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</si>
  <si>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</si>
  <si>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</si>
  <si>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</si>
  <si>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</si>
  <si>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</si>
  <si>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</si>
  <si>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</si>
  <si>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</si>
  <si>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</si>
  <si>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</si>
  <si>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</si>
  <si>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</si>
  <si>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</si>
  <si>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</si>
  <si>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</si>
  <si>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</si>
  <si>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</si>
  <si>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</si>
  <si>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</si>
  <si>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</si>
  <si>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</si>
  <si>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</si>
  <si>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</si>
  <si>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</si>
  <si>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</si>
  <si>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</si>
  <si>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</si>
  <si>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</si>
  <si>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</si>
  <si>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</si>
  <si>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</si>
  <si>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</si>
  <si>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</si>
  <si>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</si>
  <si>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</si>
  <si>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</si>
  <si>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</si>
  <si>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</si>
  <si>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</si>
  <si>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</si>
  <si>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</si>
  <si>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</si>
  <si>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</si>
  <si>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</si>
  <si>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</si>
  <si>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</si>
  <si>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</si>
  <si>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</si>
  <si>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</si>
  <si>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</si>
  <si>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</si>
  <si>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</si>
  <si>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</si>
  <si>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</si>
  <si>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</si>
  <si>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</si>
  <si>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</si>
  <si>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</si>
  <si>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</si>
  <si>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</si>
  <si>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</si>
  <si>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</si>
  <si>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</si>
  <si>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</si>
  <si>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</si>
  <si>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</si>
  <si>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</si>
  <si>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</si>
  <si>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</si>
  <si>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</si>
  <si>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</si>
  <si>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</si>
  <si>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</si>
  <si>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</si>
  <si>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</si>
  <si>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</si>
  <si>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</si>
  <si>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</si>
  <si>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</si>
  <si>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</si>
  <si>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</si>
  <si>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</si>
  <si>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</si>
  <si>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</si>
  <si>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</si>
  <si>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</si>
  <si>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</si>
  <si>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</si>
  <si>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</si>
  <si>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</si>
  <si>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</si>
  <si>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</si>
  <si>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</si>
  <si>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</si>
  <si>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</si>
  <si>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</si>
  <si>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</si>
  <si>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</si>
  <si>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</si>
  <si>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</si>
  <si>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</si>
  <si>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</si>
  <si>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</si>
  <si>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</si>
  <si>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</si>
  <si>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</si>
  <si>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</si>
  <si>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</si>
  <si>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</si>
  <si>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</si>
  <si>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</si>
  <si>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</si>
  <si>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</si>
  <si>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</si>
  <si>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</si>
  <si>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</si>
  <si>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</si>
  <si>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</si>
  <si>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</si>
  <si>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</si>
  <si>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</si>
  <si>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</si>
  <si>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</si>
  <si>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</si>
  <si>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</si>
  <si>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</si>
  <si>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</si>
  <si>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</si>
  <si>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</si>
  <si>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</si>
  <si>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</si>
  <si>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</si>
  <si>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</si>
  <si>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</si>
  <si>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</si>
  <si>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</si>
  <si>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</si>
  <si>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</si>
  <si>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</si>
  <si>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</si>
  <si>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</si>
  <si>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</si>
  <si>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</si>
  <si>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</si>
  <si>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</si>
  <si>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</si>
  <si>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</si>
  <si>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</si>
  <si>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</si>
  <si>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</si>
  <si>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</si>
  <si>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</si>
  <si>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</si>
  <si>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</si>
  <si>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</si>
  <si>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</si>
  <si>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</si>
  <si>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</si>
  <si>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</si>
  <si>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</si>
  <si>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</si>
  <si>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</si>
  <si>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</si>
  <si>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</si>
  <si>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</si>
  <si>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</si>
  <si>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</si>
  <si>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</si>
  <si>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</si>
  <si>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</si>
  <si>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</si>
  <si>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</si>
  <si>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</si>
  <si>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</si>
  <si>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</si>
  <si>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</si>
  <si>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</si>
  <si>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</si>
  <si>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</si>
  <si>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</si>
  <si>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</si>
  <si>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</si>
  <si>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</si>
  <si>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</si>
  <si>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</si>
  <si>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</si>
  <si>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</si>
  <si>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</si>
  <si>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</si>
  <si>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</si>
  <si>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</si>
  <si>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</si>
  <si>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</si>
  <si>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</si>
  <si>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</si>
  <si>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</si>
  <si>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</si>
  <si>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</si>
  <si>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</si>
  <si>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</si>
  <si>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</si>
  <si>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</si>
  <si>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</si>
  <si>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</si>
  <si>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</si>
  <si>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</si>
  <si>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</si>
  <si>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</si>
  <si>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</si>
  <si>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</si>
  <si>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</si>
  <si>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</si>
  <si>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</si>
  <si>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</si>
  <si>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</si>
  <si>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</si>
  <si>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</si>
  <si>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</si>
  <si>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</si>
  <si>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</si>
  <si>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</si>
  <si>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</si>
  <si>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</si>
  <si>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</si>
  <si>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</si>
  <si>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</si>
  <si>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</si>
  <si>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</si>
  <si>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</si>
  <si>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</si>
  <si>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</si>
  <si>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</si>
  <si>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</si>
  <si>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</si>
  <si>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</si>
  <si>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</si>
  <si>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</si>
  <si>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</si>
  <si>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</si>
  <si>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</si>
  <si>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</si>
  <si>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</si>
  <si>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</si>
  <si>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</si>
  <si>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</si>
  <si>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</si>
  <si>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</si>
  <si>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</si>
  <si>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</si>
  <si>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</si>
  <si>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</si>
  <si>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</si>
  <si>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</si>
  <si>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</si>
  <si>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</si>
  <si>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</si>
  <si>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</si>
  <si>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</si>
  <si>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</si>
  <si>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</si>
  <si>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</si>
  <si>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</si>
  <si>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</si>
  <si>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</si>
  <si>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</si>
  <si>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</si>
  <si>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</si>
  <si>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</si>
  <si>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</si>
  <si>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</si>
  <si>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</si>
  <si>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</si>
  <si>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</si>
  <si>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</si>
  <si>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</si>
  <si>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</si>
  <si>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</si>
  <si>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</si>
  <si>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</si>
  <si>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</si>
  <si>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</si>
  <si>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</si>
  <si>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</si>
  <si>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</si>
  <si>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</si>
  <si>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</si>
  <si>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</si>
  <si>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</si>
  <si>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</si>
  <si>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</si>
  <si>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</si>
  <si>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</si>
  <si>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</si>
  <si>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</si>
  <si>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</si>
  <si>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</si>
  <si>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</si>
  <si>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</si>
  <si>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</si>
  <si>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</si>
  <si>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</si>
  <si>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</si>
  <si>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</si>
  <si>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</si>
  <si>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</si>
  <si>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</si>
  <si>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</si>
  <si>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</si>
  <si>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</si>
  <si>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</si>
  <si>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</si>
  <si>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</si>
  <si>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</si>
  <si>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</si>
  <si>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</si>
  <si>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</si>
  <si>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</si>
  <si>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</si>
  <si>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</si>
  <si>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</si>
  <si>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</si>
  <si>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</si>
  <si>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</si>
  <si>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</si>
  <si>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</si>
  <si>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</si>
  <si>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</si>
  <si>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</si>
  <si>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</si>
  <si>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</si>
  <si>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</si>
  <si>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</si>
  <si>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</si>
  <si>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</si>
  <si>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</si>
  <si>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</si>
  <si>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</si>
  <si>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</si>
  <si>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</si>
  <si>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</si>
  <si>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</si>
  <si>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</si>
  <si>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</si>
  <si>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</si>
  <si>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</si>
  <si>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</si>
  <si>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</si>
  <si>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</si>
  <si>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</si>
  <si>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</si>
  <si>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</si>
  <si>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</si>
  <si>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</si>
  <si>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</si>
  <si>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</si>
  <si>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</si>
  <si>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</si>
  <si>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</si>
  <si>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</si>
  <si>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</si>
  <si>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</si>
  <si>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</si>
  <si>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</si>
  <si>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</si>
  <si>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</si>
  <si>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</si>
  <si>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</si>
  <si>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</si>
  <si>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</si>
  <si>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</si>
  <si>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</si>
  <si>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</si>
  <si>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</si>
  <si>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</si>
  <si>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</si>
  <si>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</si>
  <si>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</si>
  <si>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</si>
  <si>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</si>
  <si>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</si>
  <si>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</si>
  <si>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</si>
  <si>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</si>
  <si>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</si>
  <si>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</si>
  <si>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</si>
  <si>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</si>
  <si>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</si>
  <si>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</si>
  <si>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</si>
  <si>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</si>
  <si>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</si>
  <si>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</si>
  <si>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</si>
  <si>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</si>
  <si>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</si>
  <si>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</si>
  <si>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</si>
  <si>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</si>
  <si>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</si>
  <si>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</si>
  <si>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</si>
  <si>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</si>
  <si>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</si>
  <si>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</si>
  <si>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</si>
  <si>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</si>
  <si>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</si>
  <si>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</si>
  <si>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</si>
  <si>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</si>
  <si>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</si>
  <si>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</si>
  <si>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</si>
  <si>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</si>
  <si>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</si>
  <si>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</si>
  <si>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</si>
  <si>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</si>
  <si>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</si>
  <si>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</si>
  <si>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</si>
  <si>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</si>
  <si>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</si>
  <si>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</si>
  <si>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</si>
  <si>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</si>
  <si>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</si>
  <si>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</si>
  <si>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</si>
  <si>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</si>
  <si>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</si>
  <si>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</si>
  <si>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</si>
  <si>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</si>
  <si>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</si>
  <si>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</si>
  <si>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</si>
  <si>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</si>
  <si>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</si>
  <si>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</si>
  <si>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</si>
  <si>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</si>
  <si>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</si>
  <si>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</si>
  <si>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</si>
  <si>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</si>
  <si>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</si>
  <si>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</si>
  <si>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</si>
  <si>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</si>
  <si>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</si>
  <si>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</si>
  <si>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</si>
  <si>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</si>
  <si>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</si>
  <si>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</si>
  <si>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</si>
  <si>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</si>
  <si>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</si>
  <si>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</si>
  <si>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</si>
  <si>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</si>
  <si>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</si>
  <si>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</si>
  <si>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</si>
  <si>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</si>
  <si>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</si>
  <si>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</si>
  <si>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</si>
  <si>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</si>
  <si>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</si>
  <si>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</si>
  <si>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</si>
  <si>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</si>
  <si>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</si>
  <si>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</si>
  <si>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</si>
  <si>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</si>
  <si>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</si>
  <si>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</si>
  <si>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</si>
  <si>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</si>
  <si>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</si>
  <si>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</si>
  <si>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</si>
  <si>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</si>
  <si>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</si>
  <si>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</si>
  <si>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</si>
  <si>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</si>
  <si>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</si>
  <si>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</si>
  <si>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</si>
  <si>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</si>
  <si>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</si>
  <si>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</si>
  <si>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</si>
  <si>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</si>
  <si>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</si>
  <si>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</si>
  <si>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</si>
  <si>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</si>
  <si>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</si>
  <si>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</si>
  <si>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</si>
  <si>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</si>
  <si>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</si>
  <si>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</si>
  <si>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</si>
  <si>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</si>
  <si>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</si>
  <si>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</si>
  <si>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</si>
  <si>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</si>
  <si>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</si>
  <si>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</si>
  <si>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</si>
  <si>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</si>
  <si>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</si>
  <si>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</si>
  <si>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</si>
  <si>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</si>
  <si>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</si>
  <si>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</si>
  <si>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</si>
  <si>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</si>
  <si>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</si>
  <si>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</si>
  <si>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</si>
  <si>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</si>
  <si>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</si>
  <si>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</si>
  <si>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</si>
  <si>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</si>
  <si>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</si>
  <si>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</si>
  <si>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</si>
  <si>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</si>
  <si>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</si>
  <si>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</si>
  <si>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</si>
  <si>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</si>
  <si>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</si>
  <si>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</si>
  <si>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</si>
  <si>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</si>
  <si>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</si>
  <si>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</si>
  <si>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</si>
  <si>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</si>
  <si>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</si>
  <si>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</si>
  <si>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</si>
  <si>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</si>
  <si>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</si>
  <si>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</si>
  <si>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</si>
  <si>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</si>
  <si>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</si>
  <si>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</si>
  <si>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</si>
  <si>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</si>
  <si>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</si>
  <si>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</si>
  <si>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</si>
  <si>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</si>
  <si>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</si>
  <si>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</si>
  <si>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</si>
  <si>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</si>
  <si>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</si>
  <si>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</si>
  <si>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</si>
  <si>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</si>
  <si>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</si>
  <si>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</si>
  <si>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</si>
  <si>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</si>
  <si>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</si>
  <si>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</si>
  <si>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</si>
  <si>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</si>
  <si>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</si>
  <si>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</si>
  <si>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</si>
  <si>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</si>
  <si>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</si>
  <si>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</si>
  <si>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</si>
  <si>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</si>
  <si>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</si>
  <si>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</si>
  <si>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</si>
  <si>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</si>
  <si>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</si>
  <si>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</si>
  <si>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</si>
  <si>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</si>
  <si>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</si>
  <si>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</si>
  <si>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</si>
  <si>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</si>
  <si>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</si>
  <si>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</si>
  <si>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</si>
  <si>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</si>
  <si>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</si>
  <si>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</si>
  <si>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</si>
  <si>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</si>
  <si>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</si>
  <si>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</si>
  <si>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</si>
  <si>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</si>
  <si>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</si>
  <si>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</si>
  <si>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</si>
  <si>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</si>
  <si>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</si>
  <si>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</si>
  <si>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</si>
  <si>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</si>
  <si>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</si>
  <si>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</si>
  <si>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</si>
  <si>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</si>
  <si>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</si>
  <si>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</si>
  <si>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</si>
  <si>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</si>
  <si>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</si>
  <si>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</si>
  <si>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</si>
  <si>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</si>
  <si>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</si>
  <si>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</si>
  <si>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</si>
  <si>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</si>
  <si>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</si>
  <si>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</si>
  <si>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</si>
  <si>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</si>
  <si>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</si>
  <si>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</si>
  <si>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</si>
  <si>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</si>
  <si>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</si>
  <si>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</si>
  <si>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</si>
  <si>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</si>
  <si>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</si>
  <si>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</si>
  <si>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</si>
  <si>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</si>
  <si>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</si>
  <si>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</si>
  <si>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</si>
  <si>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</si>
  <si>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</si>
  <si>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</si>
  <si>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</si>
  <si>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</si>
  <si>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</si>
  <si>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</si>
  <si>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</si>
  <si>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</si>
  <si>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</si>
  <si>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</si>
  <si>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</si>
  <si>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</si>
  <si>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</si>
  <si>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</si>
  <si>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</si>
  <si>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</si>
  <si>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</si>
  <si>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</si>
  <si>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</si>
  <si>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</si>
  <si>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</si>
  <si>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</si>
  <si>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</si>
  <si>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</si>
  <si>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</si>
  <si>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</si>
  <si>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</si>
  <si>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</si>
  <si>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</si>
  <si>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</si>
  <si>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</si>
  <si>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</si>
  <si>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</si>
  <si>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</si>
  <si>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</si>
  <si>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</si>
  <si>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</si>
  <si>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</si>
  <si>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</si>
  <si>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</si>
  <si>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</si>
  <si>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</si>
  <si>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</si>
  <si>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</si>
  <si>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</si>
  <si>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</si>
  <si>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</si>
  <si>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</si>
  <si>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</si>
  <si>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</si>
  <si>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</si>
  <si>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</si>
  <si>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</si>
  <si>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</si>
  <si>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</si>
  <si>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</si>
  <si>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</si>
  <si>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</si>
  <si>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</si>
  <si>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</si>
  <si>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</si>
  <si>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</si>
  <si>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</si>
  <si>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</si>
  <si>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</si>
  <si>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</si>
  <si>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</si>
  <si>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</si>
  <si>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</si>
  <si>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</si>
  <si>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</si>
  <si>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</si>
  <si>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</si>
  <si>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</si>
  <si>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</si>
  <si>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</si>
  <si>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</si>
  <si>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</si>
  <si>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</si>
  <si>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</si>
  <si>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</si>
  <si>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</si>
  <si>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</si>
  <si>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</si>
  <si>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</si>
  <si>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</si>
  <si>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</si>
  <si>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</si>
  <si>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</si>
  <si>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</si>
  <si>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</si>
  <si>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</si>
  <si>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</si>
  <si>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</si>
  <si>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</si>
  <si>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</si>
  <si>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</si>
  <si>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</si>
  <si>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</si>
  <si>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</si>
  <si>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</si>
  <si>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</si>
  <si>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</si>
  <si>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</si>
  <si>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</si>
  <si>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</si>
  <si>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</si>
  <si>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</si>
  <si>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</si>
  <si>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</si>
  <si>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</si>
  <si>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</si>
  <si>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</si>
  <si>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</si>
  <si>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</si>
  <si>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</si>
  <si>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</si>
  <si>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</si>
  <si>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</si>
  <si>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</si>
  <si>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</si>
  <si>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</si>
  <si>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</si>
  <si>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</si>
  <si>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</si>
  <si>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</si>
  <si>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</si>
  <si>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</si>
  <si>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</si>
  <si>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</si>
  <si>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</si>
  <si>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</si>
  <si>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</si>
  <si>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</si>
  <si>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</si>
  <si>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</si>
  <si>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</si>
  <si>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</si>
  <si>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</si>
  <si>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</si>
  <si>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</si>
  <si>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</si>
  <si>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</si>
  <si>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</si>
  <si>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</si>
  <si>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</si>
  <si>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</si>
  <si>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</si>
  <si>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</si>
  <si>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</si>
  <si>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</si>
  <si>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</si>
  <si>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</si>
  <si>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</si>
  <si>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</si>
  <si>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</si>
  <si>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</si>
  <si>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</si>
  <si>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</si>
  <si>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</si>
  <si>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</si>
  <si>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</si>
  <si>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</si>
  <si>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</si>
  <si>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</si>
  <si>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</si>
  <si>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</si>
  <si>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</si>
  <si>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</si>
  <si>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</si>
  <si>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</si>
  <si>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</si>
  <si>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</si>
  <si>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</si>
  <si>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</si>
  <si>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</si>
  <si>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</si>
  <si>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</si>
  <si>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</si>
  <si>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</si>
  <si>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</si>
  <si>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</si>
  <si>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</si>
  <si>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</si>
  <si>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</si>
  <si>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</si>
  <si>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</si>
  <si>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</si>
  <si>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</si>
  <si>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</si>
  <si>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</si>
  <si>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</si>
  <si>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</si>
  <si>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</si>
  <si>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</si>
  <si>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</si>
  <si>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</si>
  <si>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</si>
  <si>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</si>
  <si>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</si>
  <si>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</si>
  <si>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</si>
  <si>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</si>
  <si>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</si>
  <si>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</si>
  <si>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</si>
  <si>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</si>
  <si>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</si>
  <si>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</si>
  <si>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</si>
  <si>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</si>
  <si>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</si>
  <si>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</si>
  <si>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</si>
  <si>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</si>
  <si>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</si>
  <si>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</si>
  <si>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</si>
  <si>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</si>
  <si>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</si>
  <si>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</si>
  <si>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</si>
  <si>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</si>
  <si>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</si>
  <si>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</si>
  <si>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</si>
  <si>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</si>
  <si>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</si>
  <si>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</si>
  <si>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</si>
  <si>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</si>
  <si>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</si>
  <si>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</si>
  <si>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</si>
  <si>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</si>
  <si>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</si>
  <si>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</si>
  <si>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</si>
  <si>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</si>
  <si>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</si>
  <si>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</si>
  <si>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</si>
  <si>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</si>
  <si>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</si>
  <si>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</si>
  <si>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</si>
  <si>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</si>
  <si>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</si>
  <si>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</si>
  <si>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</si>
  <si>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</si>
  <si>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</si>
  <si>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</si>
  <si>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</si>
  <si>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</si>
  <si>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</si>
  <si>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</si>
  <si>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</si>
  <si>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</si>
  <si>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</si>
  <si>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</si>
  <si>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</si>
  <si>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</si>
  <si>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</si>
  <si>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</si>
  <si>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</si>
  <si>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</si>
  <si>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</si>
  <si>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</si>
  <si>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</si>
  <si>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</si>
  <si>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</si>
  <si>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</si>
  <si>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</si>
  <si>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</si>
  <si>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</si>
  <si>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</si>
  <si>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</si>
  <si>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</si>
  <si>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</si>
  <si>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</si>
  <si>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</si>
  <si>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</si>
  <si>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</si>
  <si>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</si>
  <si>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</si>
  <si>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</si>
  <si>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</si>
  <si>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</si>
  <si>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</si>
  <si>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</si>
  <si>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</si>
  <si>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</si>
  <si>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</si>
  <si>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</si>
  <si>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</si>
  <si>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</si>
  <si>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</si>
  <si>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</si>
  <si>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</si>
  <si>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</si>
  <si>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</si>
  <si>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</si>
  <si>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</si>
  <si>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</si>
  <si>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</si>
  <si>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</si>
  <si>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</si>
  <si>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</si>
  <si>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</si>
  <si>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</si>
  <si>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</si>
  <si>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</si>
  <si>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</si>
  <si>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</si>
  <si>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</si>
  <si>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</si>
  <si>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</si>
  <si>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</si>
  <si>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</si>
  <si>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</si>
  <si>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</si>
  <si>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</si>
  <si>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</si>
  <si>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</si>
  <si>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</si>
  <si>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</si>
  <si>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</si>
  <si>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</si>
  <si>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</si>
  <si>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</si>
  <si>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</si>
  <si>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</si>
  <si>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</si>
  <si>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</si>
  <si>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</si>
  <si>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</si>
  <si>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</si>
  <si>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</si>
  <si>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</si>
  <si>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</si>
  <si>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</si>
  <si>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</si>
  <si>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</si>
  <si>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</si>
  <si>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</si>
  <si>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</si>
  <si>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</si>
  <si>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</si>
  <si>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</si>
  <si>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</si>
  <si>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</si>
  <si>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</si>
  <si>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</si>
  <si>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</si>
  <si>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</si>
  <si>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</si>
  <si>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</si>
  <si>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</si>
  <si>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</si>
  <si>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</si>
  <si>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</si>
  <si>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</si>
  <si>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</si>
  <si>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</si>
  <si>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</si>
  <si>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</si>
  <si>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</si>
  <si>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</si>
  <si>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</si>
  <si>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</si>
  <si>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</si>
  <si>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</si>
  <si>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</si>
  <si>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</si>
  <si>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</si>
  <si>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</si>
  <si>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</si>
  <si>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</si>
  <si>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</si>
  <si>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</si>
  <si>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</si>
  <si>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</si>
  <si>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</si>
  <si>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</si>
  <si>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</si>
  <si>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</si>
  <si>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</si>
  <si>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</si>
  <si>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</si>
  <si>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</si>
  <si>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</si>
  <si>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</si>
  <si>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</si>
  <si>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</si>
  <si>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</si>
  <si>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</si>
  <si>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</si>
  <si>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</si>
  <si>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</si>
  <si>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</si>
  <si>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</si>
  <si>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</si>
  <si>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</si>
  <si>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</si>
  <si>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</si>
  <si>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</si>
  <si>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</si>
  <si>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</si>
  <si>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</si>
  <si>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</si>
  <si>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</si>
  <si>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</si>
  <si>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</si>
  <si>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</si>
  <si>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</si>
  <si>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</si>
  <si>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</si>
  <si>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</si>
  <si>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</si>
  <si>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</si>
  <si>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</si>
  <si>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</si>
  <si>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</si>
  <si>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</si>
  <si>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</si>
  <si>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</si>
  <si>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</si>
  <si>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</si>
  <si>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</si>
  <si>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</si>
  <si>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</si>
  <si>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</si>
  <si>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</si>
  <si>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</si>
  <si>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</si>
  <si>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</si>
  <si>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</si>
  <si>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</si>
  <si>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</si>
  <si>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</si>
  <si>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</si>
  <si>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</si>
  <si>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</si>
  <si>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</si>
  <si>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</si>
  <si>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</si>
  <si>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</si>
  <si>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</si>
  <si>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</si>
  <si>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</si>
  <si>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</si>
  <si>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</si>
  <si>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</si>
  <si>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</si>
  <si>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</si>
  <si>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</si>
  <si>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</si>
  <si>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</si>
  <si>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</si>
  <si>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</si>
  <si>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</si>
  <si>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</si>
  <si>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</si>
  <si>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</si>
  <si>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</si>
  <si>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</si>
  <si>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</si>
  <si>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</si>
  <si>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</si>
  <si>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</si>
  <si>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</si>
  <si>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</si>
  <si>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</si>
  <si>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</si>
  <si>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</si>
  <si>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</si>
  <si>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</si>
  <si>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</si>
  <si>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</si>
  <si>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</si>
  <si>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</si>
  <si>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</si>
  <si>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</si>
  <si>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</si>
  <si>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</si>
  <si>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</si>
  <si>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</si>
  <si>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</si>
  <si>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</si>
  <si>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</si>
  <si>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</si>
  <si>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</si>
  <si>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</si>
  <si>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</si>
  <si>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</si>
  <si>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</si>
  <si>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</si>
  <si>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</si>
  <si>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</si>
  <si>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</si>
  <si>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</si>
  <si>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</si>
  <si>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</si>
  <si>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</si>
  <si>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</si>
  <si>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</si>
  <si>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</si>
  <si>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</si>
  <si>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</si>
  <si>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</si>
  <si>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</si>
  <si>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</si>
  <si>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</si>
  <si>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</si>
  <si>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</si>
  <si>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</si>
  <si>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</si>
  <si>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</si>
  <si>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</si>
  <si>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</si>
  <si>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</si>
  <si>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</si>
  <si>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</si>
  <si>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</si>
  <si>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</si>
  <si>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</si>
  <si>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</si>
  <si>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</si>
  <si>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</si>
  <si>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</si>
  <si>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</si>
  <si>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</si>
  <si>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</si>
  <si>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</si>
  <si>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</si>
  <si>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</si>
  <si>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</si>
  <si>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</si>
  <si>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</si>
  <si>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</si>
  <si>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</si>
  <si>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</si>
  <si>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</si>
  <si>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</si>
  <si>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</si>
  <si>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</si>
  <si>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</si>
  <si>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</si>
  <si>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</si>
  <si>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</si>
  <si>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</si>
  <si>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</si>
  <si>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</si>
  <si>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</si>
  <si>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</si>
  <si>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</si>
  <si>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</si>
  <si>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</si>
  <si>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</si>
  <si>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</si>
  <si>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</si>
  <si>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</si>
  <si>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</si>
  <si>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</si>
  <si>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</si>
  <si>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</si>
  <si>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</si>
  <si>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</si>
  <si>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</si>
  <si>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</si>
  <si>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</si>
  <si>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</si>
  <si>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</si>
  <si>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</si>
  <si>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</si>
  <si>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</si>
  <si>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</si>
  <si>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</si>
  <si>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</si>
  <si>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</si>
  <si>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</si>
  <si>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</si>
  <si>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</si>
  <si>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</si>
  <si>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</si>
  <si>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</si>
  <si>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</si>
  <si>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</si>
  <si>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</si>
  <si>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</si>
  <si>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</si>
  <si>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</si>
  <si>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</si>
  <si>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</si>
  <si>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</si>
  <si>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</si>
  <si>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</si>
  <si>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</si>
  <si>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</si>
  <si>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</si>
  <si>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</si>
  <si>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</si>
  <si>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</si>
  <si>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</si>
  <si>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</si>
  <si>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</si>
  <si>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</si>
  <si>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</si>
  <si>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</si>
  <si>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</si>
  <si>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</si>
  <si>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</si>
  <si>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</si>
  <si>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</si>
  <si>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</si>
  <si>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</si>
  <si>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</si>
  <si>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</si>
  <si>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</si>
  <si>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</si>
  <si>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</si>
  <si>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</si>
  <si>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</si>
  <si>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</si>
  <si>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</si>
  <si>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</si>
  <si>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</si>
  <si>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</si>
  <si>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</si>
  <si>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</si>
  <si>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</si>
  <si>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</si>
  <si>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</si>
  <si>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</si>
  <si>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</si>
  <si>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</si>
  <si>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</si>
  <si>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</si>
  <si>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</si>
  <si>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</si>
  <si>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</si>
  <si>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</si>
  <si>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</si>
  <si>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</si>
  <si>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</si>
  <si>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</si>
  <si>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</si>
  <si>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</si>
  <si>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</si>
  <si>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</si>
  <si>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</si>
  <si>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</si>
  <si>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</si>
  <si>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</si>
  <si>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</si>
  <si>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</si>
  <si>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</si>
  <si>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</si>
  <si>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</si>
  <si>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</si>
  <si>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</si>
  <si>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</si>
  <si>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</si>
  <si>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</si>
  <si>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</si>
  <si>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</si>
  <si>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</si>
  <si>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</si>
  <si>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</si>
  <si>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</si>
  <si>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</si>
  <si>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</si>
  <si>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</si>
  <si>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</si>
  <si>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</si>
  <si>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</si>
  <si>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</si>
  <si>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</si>
  <si>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</si>
  <si>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</si>
  <si>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</si>
  <si>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</si>
  <si>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</si>
  <si>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</si>
  <si>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</si>
  <si>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</si>
  <si>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</si>
  <si>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</si>
  <si>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</si>
  <si>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</si>
  <si>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</si>
  <si>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</si>
  <si>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</si>
  <si>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</si>
  <si>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</si>
  <si>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</si>
  <si>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</si>
  <si>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</si>
  <si>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</si>
  <si>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</si>
  <si>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</si>
  <si>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</si>
  <si>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</si>
  <si>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</si>
  <si>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</si>
  <si>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</si>
  <si>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</si>
  <si>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</si>
  <si>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</si>
  <si>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</si>
  <si>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</si>
  <si>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</si>
  <si>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</si>
  <si>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</si>
  <si>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</si>
  <si>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</si>
  <si>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</si>
  <si>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</si>
  <si>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</si>
  <si>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</si>
  <si>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</si>
  <si>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</si>
  <si>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</si>
  <si>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</si>
  <si>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</si>
  <si>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</si>
  <si>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</si>
  <si>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</si>
  <si>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</si>
  <si>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</si>
  <si>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</si>
  <si>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</si>
  <si>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</si>
  <si>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</si>
  <si>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</si>
  <si>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</si>
  <si>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</si>
  <si>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</si>
  <si>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</si>
  <si>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</si>
  <si>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</si>
  <si>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</si>
  <si>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</si>
  <si>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</si>
  <si>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</si>
  <si>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</si>
  <si>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</si>
  <si>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</si>
  <si>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</si>
  <si>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</si>
  <si>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</si>
  <si>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</si>
  <si>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</si>
  <si>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</si>
  <si>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</si>
  <si>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</si>
  <si>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</si>
  <si>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</si>
  <si>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</si>
  <si>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</si>
  <si>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</si>
  <si>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</si>
  <si>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</si>
  <si>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</si>
  <si>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</si>
  <si>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</si>
  <si>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</si>
  <si>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</si>
  <si>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</si>
  <si>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</si>
  <si>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</si>
  <si>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</si>
  <si>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</si>
  <si>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</si>
  <si>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</si>
  <si>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</si>
  <si>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</si>
  <si>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</si>
  <si>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</si>
  <si>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</si>
  <si>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</si>
  <si>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</si>
  <si>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</si>
  <si>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</si>
  <si>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</si>
  <si>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</si>
  <si>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</si>
  <si>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</si>
  <si>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</si>
  <si>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</si>
  <si>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</si>
  <si>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</si>
  <si>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</si>
  <si>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</si>
  <si>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</si>
  <si>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</si>
  <si>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</si>
  <si>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</si>
  <si>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</si>
  <si>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</si>
  <si>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</si>
  <si>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</si>
  <si>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</si>
  <si>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</si>
  <si>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</si>
  <si>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</si>
  <si>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</si>
  <si>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</si>
  <si>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</si>
  <si>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</si>
  <si>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</si>
  <si>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</si>
  <si>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</si>
  <si>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</si>
  <si>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</si>
  <si>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</si>
  <si>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</si>
  <si>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</si>
  <si>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</si>
  <si>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</si>
  <si>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</si>
  <si>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</si>
  <si>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</si>
  <si>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</si>
  <si>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</si>
  <si>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</si>
  <si>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</si>
  <si>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</si>
  <si>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</si>
  <si>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</si>
  <si>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</si>
  <si>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</si>
  <si>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</si>
  <si>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</si>
  <si>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</si>
  <si>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</si>
  <si>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</si>
  <si>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</si>
  <si>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</si>
  <si>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</si>
  <si>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</si>
  <si>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</si>
  <si>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</si>
  <si>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</si>
  <si>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</si>
  <si>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</si>
  <si>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</si>
  <si>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</si>
  <si>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</si>
  <si>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</si>
  <si>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</si>
  <si>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</si>
  <si>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</si>
  <si>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</si>
  <si>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</si>
  <si>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</si>
  <si>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</si>
  <si>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</si>
  <si>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</si>
  <si>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</si>
  <si>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</si>
  <si>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</si>
  <si>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</si>
  <si>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</si>
  <si>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</si>
  <si>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</si>
  <si>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</si>
  <si>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</si>
  <si>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</si>
  <si>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</si>
  <si>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</si>
  <si>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</si>
  <si>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</si>
  <si>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</si>
  <si>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</si>
  <si>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</si>
  <si>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</si>
  <si>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</si>
  <si>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</si>
  <si>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</si>
  <si>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</si>
  <si>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</si>
  <si>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</si>
  <si>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</si>
  <si>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</si>
  <si>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</si>
  <si>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</si>
  <si>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</si>
  <si>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</si>
  <si>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</si>
  <si>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</si>
  <si>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</si>
  <si>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</si>
  <si>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</si>
  <si>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</si>
  <si>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</si>
  <si>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</si>
  <si>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</si>
  <si>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</si>
  <si>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</si>
  <si>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</si>
  <si>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</si>
  <si>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</si>
  <si>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</si>
  <si>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</si>
  <si>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</si>
  <si>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</si>
  <si>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</si>
  <si>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</si>
  <si>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</si>
  <si>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</si>
  <si>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</si>
  <si>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</si>
  <si>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</si>
  <si>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</si>
  <si>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</si>
  <si>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</si>
  <si>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</si>
  <si>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</si>
  <si>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</si>
  <si>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</si>
  <si>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</si>
  <si>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</si>
  <si>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</si>
  <si>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</si>
  <si>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</si>
  <si>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</si>
  <si>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</si>
  <si>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</si>
  <si>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</si>
  <si>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</si>
  <si>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</si>
  <si>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</si>
  <si>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</si>
  <si>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</si>
  <si>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</si>
  <si>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</si>
  <si>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</si>
  <si>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</si>
  <si>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</si>
  <si>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</si>
  <si>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</si>
  <si>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</si>
  <si>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</si>
  <si>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</si>
  <si>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</si>
  <si>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</si>
  <si>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</si>
  <si>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</si>
  <si>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</si>
  <si>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</si>
  <si>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</si>
  <si>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</si>
  <si>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</si>
  <si>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</si>
  <si>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</si>
  <si>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</si>
  <si>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</si>
  <si>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</si>
  <si>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</si>
  <si>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</si>
  <si>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</si>
  <si>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</si>
  <si>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</si>
  <si>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</si>
  <si>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</si>
  <si>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</si>
  <si>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</si>
  <si>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</si>
  <si>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</si>
  <si>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</si>
  <si>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</si>
  <si>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</si>
  <si>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</si>
  <si>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</si>
  <si>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</si>
  <si>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</si>
  <si>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</si>
  <si>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</si>
  <si>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</si>
  <si>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</si>
  <si>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</si>
  <si>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</si>
  <si>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</si>
  <si>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</si>
  <si>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</si>
  <si>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</si>
  <si>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</si>
  <si>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</si>
  <si>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</si>
  <si>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</si>
  <si>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</si>
  <si>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</si>
  <si>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</si>
  <si>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</si>
  <si>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</si>
  <si>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</si>
  <si>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</si>
  <si>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</si>
  <si>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</si>
  <si>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</si>
  <si>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</si>
  <si>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</si>
  <si>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</si>
  <si>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</si>
  <si>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</si>
  <si>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</si>
  <si>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</si>
  <si>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</si>
  <si>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</si>
  <si>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</si>
  <si>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</si>
  <si>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</si>
  <si>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</si>
  <si>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</si>
  <si>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</si>
  <si>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</si>
  <si>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</si>
  <si>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</si>
  <si>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</si>
  <si>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</si>
  <si>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</si>
  <si>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</si>
  <si>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</si>
  <si>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</si>
  <si>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</si>
  <si>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</si>
  <si>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</si>
  <si>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</si>
  <si>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</si>
  <si>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</si>
  <si>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</si>
  <si>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</si>
  <si>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</si>
  <si>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</si>
  <si>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</si>
  <si>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</si>
  <si>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</si>
  <si>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</si>
  <si>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</si>
  <si>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</si>
  <si>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</si>
  <si>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</si>
  <si>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</si>
  <si>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</si>
  <si>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</si>
  <si>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</si>
  <si>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</si>
  <si>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</si>
  <si>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</si>
  <si>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</si>
  <si>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</si>
  <si>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</si>
  <si>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</si>
  <si>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</si>
  <si>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</si>
  <si>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</si>
  <si>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</si>
  <si>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</si>
  <si>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</si>
  <si>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</si>
  <si>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</si>
  <si>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</si>
  <si>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</si>
  <si>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</si>
  <si>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</si>
  <si>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</si>
  <si>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</si>
  <si>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</si>
  <si>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</si>
  <si>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</si>
  <si>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</si>
  <si>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</si>
  <si>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</si>
  <si>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</si>
  <si>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</si>
  <si>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</si>
  <si>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</si>
  <si>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</si>
  <si>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</si>
  <si>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</si>
  <si>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</si>
  <si>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</si>
  <si>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</si>
  <si>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</si>
  <si>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</si>
  <si>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</si>
  <si>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</si>
  <si>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</si>
  <si>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</si>
  <si>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</si>
  <si>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</si>
  <si>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</si>
  <si>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</si>
  <si>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</si>
  <si>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</si>
  <si>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</si>
  <si>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</si>
  <si>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</si>
  <si>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</si>
  <si>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</si>
  <si>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</si>
  <si>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</si>
  <si>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</si>
  <si>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</si>
  <si>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</si>
  <si>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</si>
  <si>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</si>
  <si>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</si>
  <si>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</si>
  <si>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</si>
  <si>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</si>
  <si>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</si>
  <si>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</si>
  <si>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</si>
  <si>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</si>
  <si>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</si>
  <si>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</si>
  <si>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</si>
  <si>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</si>
  <si>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</si>
  <si>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</si>
  <si>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</si>
  <si>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</si>
  <si>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</si>
  <si>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</si>
  <si>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</si>
  <si>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</si>
  <si>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</si>
  <si>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</si>
  <si>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</si>
  <si>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</si>
  <si>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</si>
  <si>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</si>
  <si>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</si>
  <si>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</si>
  <si>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</si>
  <si>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</si>
  <si>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</si>
  <si>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</si>
  <si>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</si>
  <si>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</si>
  <si>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</si>
  <si>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</si>
  <si>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</si>
  <si>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</si>
  <si>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</si>
  <si>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</si>
  <si>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</si>
  <si>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</si>
  <si>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</si>
  <si>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</si>
  <si>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</si>
  <si>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</si>
  <si>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</si>
  <si>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</si>
  <si>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</si>
  <si>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</si>
  <si>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</si>
  <si>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</si>
  <si>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</si>
  <si>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</si>
  <si>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</si>
  <si>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</si>
  <si>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</si>
  <si>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</si>
  <si>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</si>
  <si>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</si>
  <si>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</si>
  <si>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</si>
  <si>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</si>
  <si>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</si>
  <si>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</si>
  <si>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</si>
  <si>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</si>
  <si>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</si>
  <si>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</si>
  <si>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</si>
  <si>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</si>
  <si>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</si>
  <si>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</si>
  <si>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</si>
  <si>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</si>
  <si>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</si>
  <si>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</si>
  <si>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</si>
  <si>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</si>
  <si>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</si>
  <si>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</si>
  <si>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</si>
  <si>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</si>
  <si>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</si>
  <si>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</si>
  <si>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</si>
  <si>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</si>
  <si>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</si>
  <si>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</si>
  <si>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</si>
  <si>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</si>
  <si>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</si>
  <si>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</si>
  <si>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</si>
  <si>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</si>
  <si>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</si>
  <si>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</si>
  <si>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</si>
  <si>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</si>
  <si>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</si>
  <si>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</si>
  <si>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</si>
  <si>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</si>
  <si>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</si>
  <si>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</si>
  <si>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</si>
  <si>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</si>
  <si>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</si>
  <si>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</si>
  <si>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</si>
  <si>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</si>
  <si>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</si>
  <si>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</si>
  <si>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</si>
  <si>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</si>
  <si>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</si>
  <si>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</si>
  <si>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</si>
  <si>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</si>
  <si>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</si>
  <si>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</si>
  <si>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</si>
  <si>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</si>
  <si>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</si>
  <si>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</si>
  <si>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</si>
  <si>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</si>
  <si>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</si>
  <si>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</si>
  <si>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</si>
  <si>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</si>
  <si>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</si>
  <si>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</si>
  <si>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</si>
  <si>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</si>
  <si>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</si>
  <si>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</si>
  <si>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</si>
  <si>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</si>
  <si>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</si>
  <si>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</si>
  <si>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</si>
  <si>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</si>
  <si>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</si>
  <si>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</si>
  <si>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</si>
  <si>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</si>
  <si>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</si>
  <si>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</si>
  <si>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</si>
  <si>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</si>
  <si>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</si>
  <si>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</si>
  <si>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</si>
  <si>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</si>
  <si>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</si>
  <si>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</si>
  <si>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</si>
  <si>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</si>
  <si>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</si>
  <si>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</si>
  <si>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</si>
  <si>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</si>
  <si>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</si>
  <si>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</si>
  <si>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</si>
  <si>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</si>
  <si>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</si>
  <si>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</si>
  <si>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</si>
  <si>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</si>
  <si>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</si>
  <si>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</si>
  <si>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</si>
  <si>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</si>
  <si>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</si>
  <si>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</si>
  <si>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</si>
  <si>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</si>
  <si>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</si>
  <si>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</si>
  <si>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</si>
  <si>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</si>
  <si>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</si>
  <si>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</si>
  <si>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</si>
  <si>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</si>
  <si>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</si>
  <si>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</si>
  <si>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</si>
  <si>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</si>
  <si>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</si>
  <si>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</si>
  <si>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</si>
  <si>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</si>
  <si>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</si>
  <si>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</si>
  <si>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</si>
  <si>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</si>
  <si>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</si>
  <si>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</si>
  <si>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</si>
  <si>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</si>
  <si>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</si>
  <si>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</si>
  <si>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</si>
  <si>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</si>
  <si>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</si>
  <si>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</si>
  <si>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</si>
  <si>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</si>
  <si>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</si>
  <si>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</si>
  <si>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</si>
  <si>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</si>
  <si>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</si>
  <si>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</si>
  <si>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</si>
  <si>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</si>
  <si>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</si>
  <si>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</si>
  <si>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</si>
  <si>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</si>
  <si>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</si>
  <si>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</si>
  <si>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</si>
  <si>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</si>
  <si>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</si>
  <si>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</si>
  <si>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</si>
  <si>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</si>
  <si>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</si>
  <si>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</si>
  <si>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</si>
  <si>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</si>
  <si>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</si>
  <si>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</si>
  <si>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</si>
  <si>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</si>
  <si>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</si>
  <si>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</si>
  <si>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</si>
  <si>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</si>
  <si>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</si>
  <si>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</si>
  <si>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</si>
  <si>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</si>
  <si>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</si>
  <si>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</si>
  <si>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</si>
  <si>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</si>
  <si>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</si>
  <si>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</si>
  <si>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</si>
  <si>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</si>
  <si>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</si>
  <si>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</si>
  <si>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</si>
  <si>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</si>
  <si>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</si>
  <si>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</si>
  <si>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</si>
  <si>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</si>
  <si>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</si>
  <si>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</si>
  <si>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</si>
  <si>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</si>
  <si>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</si>
  <si>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</si>
  <si>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</si>
  <si>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</si>
  <si>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</si>
  <si>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</si>
  <si>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</si>
  <si>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</si>
  <si>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</si>
  <si>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</si>
  <si>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</si>
  <si>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</si>
  <si>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</si>
  <si>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</si>
  <si>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</si>
  <si>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</si>
  <si>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</si>
  <si>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</si>
  <si>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</si>
  <si>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</si>
  <si>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</si>
  <si>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</si>
  <si>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</si>
  <si>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</si>
  <si>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</si>
  <si>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</si>
  <si>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</si>
  <si>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</si>
  <si>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</si>
  <si>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</si>
  <si>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</si>
  <si>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</si>
  <si>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</si>
  <si>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</si>
  <si>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</si>
  <si>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</si>
  <si>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</si>
  <si>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</si>
  <si>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</si>
  <si>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</si>
  <si>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</si>
  <si>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</si>
  <si>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</si>
  <si>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</si>
  <si>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</si>
  <si>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</si>
  <si>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</si>
  <si>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</si>
  <si>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</si>
  <si>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</si>
  <si>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</si>
  <si>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</si>
  <si>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</si>
  <si>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</si>
  <si>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</si>
  <si>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</si>
  <si>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</si>
  <si>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</si>
  <si>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</si>
  <si>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</si>
  <si>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</si>
  <si>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</si>
  <si>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</si>
  <si>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</si>
  <si>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</si>
  <si>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</si>
  <si>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</si>
  <si>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</si>
  <si>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</si>
  <si>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</si>
  <si>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</si>
  <si>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</si>
  <si>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</si>
  <si>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</si>
  <si>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</si>
  <si>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</si>
  <si>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</si>
  <si>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</si>
  <si>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</si>
  <si>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</si>
  <si>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</si>
  <si>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</si>
  <si>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</si>
  <si>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</si>
  <si>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</si>
  <si>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</si>
  <si>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</si>
  <si>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</si>
  <si>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</si>
  <si>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</si>
  <si>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</si>
  <si>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</si>
  <si>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</si>
  <si>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</si>
  <si>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</si>
  <si>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</si>
  <si>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</si>
  <si>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</si>
  <si>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</si>
  <si>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</si>
  <si>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</si>
  <si>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</si>
  <si>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</si>
  <si>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</si>
  <si>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</si>
  <si>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</si>
  <si>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</si>
  <si>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</si>
  <si>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</si>
  <si>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</si>
  <si>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</si>
  <si>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</si>
  <si>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</si>
  <si>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</si>
  <si>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</si>
  <si>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</si>
  <si>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</si>
  <si>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</si>
  <si>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</si>
  <si>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</si>
  <si>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</si>
  <si>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</si>
  <si>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</si>
  <si>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</si>
  <si>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</si>
  <si>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</si>
  <si>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</si>
  <si>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</si>
  <si>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</si>
  <si>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</si>
  <si>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</si>
  <si>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</si>
  <si>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</si>
  <si>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</si>
  <si>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</si>
  <si>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</si>
  <si>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</si>
  <si>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</si>
  <si>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</si>
  <si>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</si>
  <si>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</si>
  <si>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</si>
  <si>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</si>
  <si>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</si>
  <si>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</si>
  <si>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</si>
  <si>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</si>
  <si>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</si>
  <si>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</si>
  <si>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</si>
  <si>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</si>
  <si>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</si>
  <si>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</si>
  <si>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</si>
  <si>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</si>
  <si>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</si>
  <si>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</si>
  <si>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</si>
  <si>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</si>
  <si>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</si>
  <si>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</si>
  <si>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</si>
  <si>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</si>
  <si>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</si>
  <si>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</si>
  <si>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</si>
  <si>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</si>
  <si>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</si>
  <si>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</si>
  <si>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</si>
  <si>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</si>
  <si>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</si>
  <si>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</si>
  <si>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</si>
  <si>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</si>
  <si>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</si>
  <si>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</si>
  <si>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</si>
  <si>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</si>
  <si>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</si>
  <si>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</si>
  <si>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</si>
  <si>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</si>
  <si>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</si>
  <si>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</si>
  <si>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</si>
  <si>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</si>
  <si>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</si>
  <si>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</si>
  <si>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</si>
  <si>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</si>
  <si>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</si>
  <si>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</si>
  <si>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</si>
  <si>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</si>
  <si>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</si>
  <si>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</si>
  <si>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</si>
  <si>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</si>
  <si>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</si>
  <si>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</si>
  <si>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</si>
  <si>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</si>
  <si>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</si>
  <si>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</si>
  <si>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</si>
  <si>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</si>
  <si>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</si>
  <si>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</si>
  <si>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</si>
  <si>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</si>
  <si>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</si>
  <si>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</si>
  <si>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</si>
  <si>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</si>
  <si>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</si>
  <si>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</si>
  <si>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</si>
  <si>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</si>
  <si>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</si>
  <si>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</si>
  <si>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</si>
  <si>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</si>
  <si>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</si>
  <si>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</si>
  <si>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</si>
  <si>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</si>
  <si>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</si>
  <si>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</si>
  <si>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</si>
  <si>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</si>
  <si>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</si>
  <si>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</si>
  <si>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</si>
  <si>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</si>
  <si>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</si>
  <si>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</si>
  <si>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</si>
  <si>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</si>
  <si>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</si>
  <si>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</si>
  <si>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</si>
  <si>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</si>
  <si>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</si>
  <si>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</si>
  <si>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</si>
  <si>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</si>
  <si>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</si>
  <si>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</si>
  <si>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</si>
  <si>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</si>
  <si>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</si>
  <si>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</si>
  <si>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</si>
  <si>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</si>
  <si>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</si>
  <si>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</si>
  <si>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</si>
  <si>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</si>
  <si>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</si>
  <si>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</si>
  <si>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</si>
  <si>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</si>
  <si>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</si>
  <si>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</si>
  <si>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</si>
  <si>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</si>
  <si>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</si>
  <si>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</si>
  <si>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</si>
  <si>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</si>
  <si>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</si>
  <si>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</si>
  <si>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</si>
  <si>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</si>
  <si>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</si>
  <si>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</si>
  <si>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</si>
  <si>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</si>
  <si>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</si>
  <si>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</si>
  <si>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</si>
  <si>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</si>
  <si>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</si>
  <si>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</si>
  <si>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</si>
  <si>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</si>
  <si>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</si>
  <si>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</si>
  <si>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</si>
  <si>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</si>
  <si>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</si>
  <si>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</si>
  <si>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</si>
  <si>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</si>
  <si>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</si>
  <si>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</si>
  <si>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</si>
  <si>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</si>
  <si>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</si>
  <si>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</si>
  <si>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</si>
  <si>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</si>
  <si>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</si>
  <si>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</si>
  <si>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</si>
  <si>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</si>
  <si>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</si>
  <si>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</si>
  <si>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</si>
  <si>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</si>
  <si>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</si>
  <si>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</si>
  <si>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</si>
  <si>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</si>
  <si>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</si>
  <si>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</si>
  <si>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</si>
  <si>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</si>
  <si>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</si>
  <si>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</si>
  <si>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</si>
  <si>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</si>
  <si>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</si>
  <si>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</si>
  <si>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</si>
  <si>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</si>
  <si>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</si>
  <si>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</si>
  <si>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</si>
  <si>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</si>
  <si>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</si>
  <si>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</si>
  <si>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</si>
  <si>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</si>
  <si>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</si>
  <si>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</si>
  <si>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</si>
  <si>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</si>
  <si>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</si>
  <si>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</si>
  <si>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</si>
  <si>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</si>
  <si>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</si>
  <si>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</si>
  <si>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</si>
  <si>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</si>
  <si>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</si>
  <si>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</si>
  <si>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</si>
  <si>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</si>
  <si>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</si>
  <si>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</si>
  <si>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</si>
  <si>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</si>
  <si>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</si>
  <si>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</si>
  <si>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</si>
  <si>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</si>
  <si>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</si>
  <si>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</si>
  <si>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</si>
  <si>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</si>
  <si>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</si>
  <si>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</si>
  <si>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</si>
  <si>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</si>
  <si>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</si>
  <si>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</si>
  <si>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</si>
  <si>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</si>
  <si>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</si>
  <si>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</si>
  <si>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</si>
  <si>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</si>
  <si>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</si>
  <si>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</si>
  <si>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</si>
  <si>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</si>
  <si>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</si>
  <si>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</si>
  <si>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</si>
  <si>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</si>
  <si>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</si>
  <si>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</si>
  <si>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</si>
  <si>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</si>
  <si>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</si>
  <si>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</si>
  <si>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</si>
  <si>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</si>
  <si>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</si>
  <si>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</si>
  <si>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</si>
  <si>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</si>
  <si>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</si>
  <si>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</si>
  <si>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</si>
  <si>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</si>
  <si>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</si>
  <si>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</si>
  <si>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</si>
  <si>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</si>
  <si>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</si>
  <si>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</si>
  <si>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</si>
  <si>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</si>
  <si>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</si>
  <si>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</si>
  <si>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</si>
  <si>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</si>
  <si>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</si>
  <si>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</si>
  <si>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</si>
  <si>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</si>
  <si>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</si>
  <si>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</si>
  <si>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</si>
  <si>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</si>
  <si>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</si>
  <si>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</si>
  <si>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</si>
  <si>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</si>
  <si>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</si>
  <si>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</si>
  <si>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</si>
  <si>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</si>
  <si>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</si>
  <si>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</si>
  <si>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</si>
  <si>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</si>
  <si>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</si>
  <si>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</si>
  <si>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</si>
  <si>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</si>
  <si>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</si>
  <si>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</si>
  <si>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</si>
  <si>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</si>
  <si>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</si>
  <si>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</si>
  <si>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</si>
  <si>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</si>
  <si>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</si>
  <si>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</si>
  <si>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</si>
  <si>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</si>
  <si>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</si>
  <si>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</si>
  <si>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</si>
  <si>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</si>
  <si>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</si>
  <si>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</si>
  <si>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</si>
  <si>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</si>
  <si>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</si>
  <si>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</si>
  <si>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</si>
  <si>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</si>
  <si>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</si>
  <si>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</si>
  <si>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</si>
  <si>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</si>
  <si>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</si>
  <si>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</si>
  <si>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</si>
  <si>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</si>
  <si>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</si>
  <si>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</si>
  <si>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</si>
  <si>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</si>
  <si>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</si>
  <si>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</si>
  <si>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</si>
  <si>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</si>
  <si>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</si>
  <si>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</si>
  <si>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</si>
  <si>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</si>
  <si>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</si>
  <si>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</si>
  <si>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</si>
  <si>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</si>
  <si>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</si>
  <si>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</si>
  <si>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</si>
  <si>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</si>
  <si>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</si>
  <si>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</si>
  <si>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</si>
  <si>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</si>
  <si>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</si>
  <si>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</si>
  <si>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</si>
  <si>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</si>
  <si>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</si>
  <si>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</si>
  <si>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</si>
  <si>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</si>
  <si>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</si>
  <si>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</si>
  <si>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</si>
  <si>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</si>
  <si>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</si>
  <si>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</si>
  <si>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</si>
  <si>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</si>
  <si>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</si>
  <si>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</si>
  <si>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</si>
  <si>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</si>
  <si>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</si>
  <si>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</si>
  <si>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</si>
  <si>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</si>
  <si>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</si>
  <si>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</si>
  <si>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</si>
  <si>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</si>
  <si>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</si>
  <si>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</si>
  <si>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</si>
  <si>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</si>
  <si>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</si>
  <si>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</si>
  <si>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</si>
  <si>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</si>
  <si>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</si>
  <si>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</si>
  <si>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</si>
  <si>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</si>
  <si>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</si>
  <si>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</si>
  <si>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</si>
  <si>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</si>
  <si>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</si>
  <si>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</si>
  <si>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</si>
  <si>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</si>
  <si>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</si>
  <si>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</si>
  <si>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</si>
  <si>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</si>
  <si>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</si>
  <si>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</si>
  <si>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</si>
  <si>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</si>
  <si>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</si>
  <si>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</si>
  <si>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</si>
  <si>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</si>
  <si>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</si>
  <si>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</si>
  <si>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</si>
  <si>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</si>
  <si>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</si>
  <si>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</si>
  <si>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</si>
  <si>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</si>
  <si>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</si>
  <si>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</si>
  <si>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</si>
  <si>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</si>
  <si>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</si>
  <si>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</si>
  <si>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</si>
  <si>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</si>
  <si>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</si>
  <si>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</si>
  <si>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</si>
  <si>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</si>
  <si>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</si>
  <si>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</si>
  <si>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</si>
  <si>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</si>
  <si>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</si>
  <si>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</si>
  <si>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</si>
  <si>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</si>
  <si>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</si>
  <si>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</si>
  <si>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</si>
  <si>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</si>
  <si>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</si>
  <si>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</si>
  <si>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</si>
  <si>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</si>
  <si>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</si>
  <si>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</si>
  <si>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</si>
  <si>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</si>
  <si>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</si>
  <si>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</si>
  <si>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</si>
  <si>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</si>
  <si>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</si>
  <si>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</si>
  <si>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</si>
  <si>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</si>
  <si>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</si>
  <si>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</si>
  <si>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</si>
  <si>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</si>
  <si>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</si>
  <si>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</si>
  <si>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</si>
  <si>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</si>
  <si>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</si>
  <si>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</si>
  <si>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</si>
  <si>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</si>
  <si>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</si>
  <si>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</si>
  <si>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</si>
  <si>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</si>
  <si>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</si>
  <si>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</si>
  <si>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</si>
  <si>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</si>
  <si>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</si>
  <si>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</si>
  <si>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</si>
  <si>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</si>
  <si>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</si>
  <si>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</si>
  <si>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</si>
  <si>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</si>
  <si>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</si>
  <si>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</si>
  <si>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</si>
  <si>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</si>
  <si>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</si>
  <si>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</si>
  <si>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</si>
  <si>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</si>
  <si>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</si>
  <si>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</si>
  <si>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</si>
  <si>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</si>
  <si>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</si>
  <si>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</si>
  <si>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</si>
  <si>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</si>
  <si>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</si>
  <si>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</si>
  <si>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</si>
  <si>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</si>
  <si>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</si>
  <si>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</si>
  <si>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</si>
  <si>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</si>
  <si>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</si>
  <si>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</si>
  <si>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</si>
  <si>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</si>
  <si>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</si>
  <si>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</si>
  <si>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</si>
  <si>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</si>
  <si>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</si>
  <si>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</si>
  <si>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</si>
  <si>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</si>
  <si>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</si>
  <si>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</si>
  <si>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</si>
  <si>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</si>
  <si>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</si>
  <si>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</si>
  <si>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</si>
  <si>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</si>
  <si>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</si>
  <si>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</si>
  <si>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</si>
  <si>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</si>
  <si>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</si>
  <si>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</si>
  <si>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</si>
  <si>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</si>
  <si>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</si>
  <si>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</si>
  <si>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</si>
  <si>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</si>
  <si>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</si>
  <si>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</si>
  <si>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</si>
  <si>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</si>
  <si>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</si>
  <si>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</si>
  <si>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</si>
  <si>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</si>
  <si>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</si>
  <si>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</si>
  <si>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</si>
  <si>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</si>
  <si>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</si>
  <si>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</si>
  <si>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</si>
  <si>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</si>
  <si>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</si>
  <si>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</si>
  <si>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</si>
  <si>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</si>
  <si>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</si>
  <si>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</si>
  <si>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</si>
  <si>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</si>
  <si>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</si>
  <si>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</si>
  <si>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</si>
  <si>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</si>
  <si>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</si>
  <si>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</si>
  <si>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</si>
  <si>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</si>
  <si>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</si>
  <si>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</si>
  <si>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</si>
  <si>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</si>
  <si>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</si>
  <si>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</si>
  <si>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</si>
  <si>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</si>
  <si>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</si>
  <si>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</si>
  <si>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</si>
  <si>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</si>
  <si>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</si>
  <si>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</si>
  <si>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</si>
  <si>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</si>
  <si>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</si>
  <si>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</si>
  <si>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</si>
  <si>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</si>
  <si>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</si>
  <si>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</si>
  <si>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</si>
  <si>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</si>
  <si>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</si>
  <si>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</si>
  <si>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</si>
  <si>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</si>
  <si>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</si>
  <si>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</si>
  <si>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</si>
  <si>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</si>
  <si>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</si>
  <si>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</si>
  <si>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</si>
  <si>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</si>
  <si>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</si>
  <si>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</si>
  <si>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</si>
  <si>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</si>
  <si>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</si>
  <si>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</si>
  <si>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</si>
  <si>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</si>
  <si>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</si>
  <si>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</si>
  <si>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</si>
  <si>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</si>
  <si>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</si>
  <si>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</si>
  <si>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</si>
  <si>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</si>
  <si>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</si>
  <si>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</si>
  <si>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</si>
  <si>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</si>
  <si>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</si>
  <si>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</si>
  <si>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</si>
  <si>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</si>
  <si>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</si>
  <si>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</si>
  <si>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</si>
  <si>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</si>
  <si>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</si>
  <si>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</si>
  <si>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</si>
  <si>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</si>
  <si>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</si>
  <si>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</si>
  <si>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</si>
  <si>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</si>
  <si>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</si>
  <si>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</si>
  <si>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</si>
  <si>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</si>
  <si>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</si>
  <si>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</si>
  <si>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</si>
  <si>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</si>
  <si>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</si>
  <si>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</si>
  <si>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</si>
  <si>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</si>
  <si>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</si>
  <si>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</si>
  <si>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</si>
  <si>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</si>
  <si>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</si>
  <si>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</si>
  <si>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</si>
  <si>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</si>
  <si>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</si>
  <si>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</si>
  <si>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</si>
  <si>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</si>
  <si>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</si>
  <si>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</si>
  <si>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</si>
  <si>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</si>
  <si>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</si>
  <si>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</si>
  <si>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</si>
  <si>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</si>
  <si>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</si>
  <si>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</si>
  <si>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</si>
  <si>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</si>
  <si>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</si>
  <si>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</si>
  <si>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</si>
  <si>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</si>
  <si>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</si>
  <si>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</si>
  <si>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</si>
  <si>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</si>
  <si>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</si>
  <si>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</si>
  <si>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</si>
  <si>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</si>
  <si>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</si>
  <si>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</si>
  <si>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</si>
  <si>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</si>
  <si>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</si>
  <si>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</si>
  <si>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</si>
  <si>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</si>
  <si>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</si>
  <si>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</si>
  <si>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</si>
  <si>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</si>
  <si>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</si>
  <si>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</si>
  <si>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</si>
  <si>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</si>
  <si>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</si>
  <si>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</si>
  <si>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</si>
  <si>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</si>
  <si>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</si>
  <si>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</si>
  <si>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</si>
  <si>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</si>
  <si>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</si>
  <si>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</si>
  <si>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</si>
  <si>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</si>
  <si>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</si>
  <si>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</si>
  <si>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</si>
  <si>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</si>
  <si>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</si>
  <si>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</si>
  <si>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</si>
  <si>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</si>
  <si>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</si>
  <si>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</si>
  <si>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</si>
  <si>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</si>
  <si>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</si>
  <si>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</si>
  <si>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</si>
  <si>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</si>
  <si>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</si>
  <si>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</si>
  <si>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</si>
  <si>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</si>
  <si>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</si>
  <si>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</si>
  <si>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</si>
  <si>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</si>
  <si>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</si>
  <si>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</si>
  <si>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</si>
  <si>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</si>
  <si>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</si>
  <si>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</si>
  <si>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</si>
  <si>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</si>
  <si>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</si>
  <si>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</si>
  <si>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</si>
  <si>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</si>
  <si>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</si>
  <si>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</si>
  <si>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</si>
  <si>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</si>
  <si>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</si>
  <si>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</si>
  <si>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</si>
  <si>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</si>
  <si>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</si>
  <si>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</si>
  <si>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</si>
  <si>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</si>
  <si>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</si>
  <si>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</si>
  <si>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</si>
  <si>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</si>
  <si>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</si>
  <si>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</si>
  <si>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</si>
  <si>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</si>
  <si>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</si>
  <si>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</si>
  <si>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</si>
  <si>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</si>
  <si>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</si>
  <si>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</si>
  <si>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</si>
  <si>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</si>
  <si>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</si>
  <si>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</si>
  <si>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</si>
  <si>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</si>
  <si>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</si>
  <si>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</si>
  <si>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</si>
  <si>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</si>
  <si>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</si>
  <si>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</si>
  <si>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</si>
  <si>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</si>
  <si>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</si>
  <si>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</si>
  <si>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</si>
  <si>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</si>
  <si>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</si>
  <si>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</si>
  <si>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</si>
  <si>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</si>
  <si>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</si>
  <si>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</si>
  <si>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</si>
  <si>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</si>
  <si>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</si>
  <si>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</si>
  <si>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</si>
  <si>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</si>
  <si>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</si>
  <si>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</si>
  <si>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</si>
  <si>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</si>
  <si>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</si>
  <si>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</si>
  <si>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</si>
  <si>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</si>
  <si>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</si>
  <si>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</si>
  <si>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</si>
  <si>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</si>
  <si>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</si>
  <si>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</si>
  <si>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</si>
  <si>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</si>
  <si>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</si>
  <si>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</si>
  <si>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</si>
  <si>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</si>
  <si>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</si>
  <si>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</si>
  <si>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</si>
  <si>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</si>
  <si>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</si>
  <si>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</si>
  <si>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</si>
  <si>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</si>
  <si>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</si>
  <si>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</si>
  <si>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</si>
  <si>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</si>
  <si>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</si>
  <si>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</si>
  <si>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</si>
  <si>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</si>
  <si>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</si>
  <si>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</si>
  <si>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</si>
  <si>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</si>
  <si>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</si>
  <si>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</si>
  <si>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</si>
  <si>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</si>
  <si>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</si>
  <si>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</si>
  <si>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</si>
  <si>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</si>
  <si>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</si>
  <si>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</si>
  <si>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</si>
  <si>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</si>
  <si>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</si>
  <si>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</si>
  <si>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</si>
  <si>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</si>
  <si>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</si>
  <si>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</si>
  <si>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</si>
  <si>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</si>
  <si>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</si>
  <si>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</si>
  <si>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</si>
  <si>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</si>
  <si>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</si>
  <si>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</si>
  <si>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</si>
  <si>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</si>
  <si>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</si>
  <si>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</si>
  <si>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</si>
  <si>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</si>
  <si>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</si>
  <si>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</si>
  <si>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</si>
  <si>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</si>
  <si>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</si>
  <si>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</si>
  <si>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</si>
  <si>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</si>
  <si>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</si>
  <si>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</si>
  <si>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</si>
  <si>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</si>
  <si>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</si>
  <si>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</si>
  <si>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</si>
  <si>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</si>
  <si>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</si>
  <si>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</si>
  <si>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</si>
  <si>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</si>
  <si>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</si>
  <si>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</si>
  <si>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</si>
  <si>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</si>
  <si>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</si>
  <si>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</si>
  <si>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</si>
  <si>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</si>
  <si>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</si>
  <si>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</si>
  <si>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</si>
  <si>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</si>
  <si>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</si>
  <si>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</si>
  <si>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</si>
  <si>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</si>
  <si>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</si>
  <si>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</si>
  <si>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</si>
  <si>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</si>
  <si>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</si>
  <si>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</si>
  <si>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</si>
  <si>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</si>
  <si>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</si>
  <si>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</si>
  <si>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</si>
  <si>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</si>
  <si>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</si>
  <si>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</si>
  <si>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</si>
  <si>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</si>
  <si>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</si>
  <si>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</si>
  <si>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</si>
  <si>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</si>
  <si>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</si>
  <si>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</si>
  <si>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</si>
  <si>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</si>
  <si>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</si>
  <si>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</si>
  <si>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</si>
  <si>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</si>
  <si>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</si>
  <si>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</si>
  <si>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</si>
  <si>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</si>
  <si>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</si>
  <si>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</si>
  <si>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</si>
  <si>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</si>
  <si>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</si>
  <si>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</si>
  <si>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</si>
  <si>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</si>
  <si>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</si>
  <si>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</si>
  <si>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</si>
  <si>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</si>
  <si>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</si>
  <si>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</si>
  <si>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</si>
  <si>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</si>
  <si>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</si>
  <si>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</si>
  <si>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</si>
  <si>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</si>
  <si>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</si>
  <si>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</si>
  <si>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</si>
  <si>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</si>
  <si>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</si>
  <si>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</si>
  <si>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</si>
  <si>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</si>
  <si>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</si>
  <si>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</si>
  <si>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</si>
  <si>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</si>
  <si>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</si>
  <si>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</si>
  <si>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</si>
  <si>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</si>
  <si>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</si>
  <si>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</si>
  <si>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</si>
  <si>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</si>
  <si>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</si>
  <si>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</si>
  <si>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</si>
  <si>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</si>
  <si>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</si>
  <si>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</si>
  <si>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</si>
  <si>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</si>
  <si>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</si>
  <si>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</si>
  <si>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</si>
  <si>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</si>
  <si>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</si>
  <si>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</si>
  <si>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</si>
  <si>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</si>
  <si>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</si>
  <si>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</si>
  <si>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</si>
  <si>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</si>
  <si>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</si>
  <si>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</si>
  <si>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</si>
  <si>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</si>
  <si>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</si>
  <si>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</si>
  <si>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</si>
  <si>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</si>
  <si>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</si>
  <si>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</si>
  <si>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</si>
  <si>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</si>
  <si>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</si>
  <si>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</si>
  <si>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</si>
  <si>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</si>
  <si>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</si>
  <si>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</si>
  <si>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</si>
  <si>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</si>
  <si>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</si>
  <si>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</si>
  <si>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</si>
  <si>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</si>
  <si>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</si>
  <si>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</si>
  <si>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</si>
  <si>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</si>
  <si>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</si>
  <si>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</si>
  <si>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</si>
  <si>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</si>
  <si>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</si>
  <si>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</si>
  <si>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</si>
  <si>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</si>
  <si>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</si>
  <si>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</si>
  <si>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</si>
  <si>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</si>
  <si>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</si>
  <si>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</si>
  <si>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</si>
  <si>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</si>
  <si>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</si>
  <si>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</si>
  <si>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</si>
  <si>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</si>
  <si>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</si>
  <si>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</si>
  <si>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</si>
  <si>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</si>
  <si>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</si>
  <si>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</si>
  <si>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</si>
  <si>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</si>
  <si>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</si>
  <si>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</si>
  <si>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</si>
  <si>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</si>
  <si>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</si>
  <si>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</si>
  <si>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</si>
  <si>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</si>
  <si>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</si>
  <si>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</si>
  <si>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</si>
  <si>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</si>
  <si>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</si>
  <si>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</si>
  <si>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</si>
  <si>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</si>
  <si>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</si>
  <si>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</si>
  <si>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</si>
  <si>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</si>
  <si>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</si>
  <si>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</si>
  <si>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</si>
  <si>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</si>
  <si>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</si>
  <si>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</si>
  <si>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</si>
  <si>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</si>
  <si>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</si>
  <si>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</si>
  <si>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</si>
  <si>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</si>
  <si>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</si>
  <si>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</si>
  <si>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</si>
  <si>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</si>
  <si>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</si>
  <si>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</si>
  <si>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</si>
  <si>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</si>
  <si>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</si>
  <si>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</si>
  <si>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</si>
  <si>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</si>
  <si>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</si>
  <si>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</si>
  <si>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</si>
  <si>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</si>
  <si>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</si>
  <si>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</si>
  <si>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</si>
  <si>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</si>
  <si>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</si>
  <si>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</si>
  <si>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</si>
  <si>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</si>
  <si>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</si>
  <si>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</si>
  <si>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</si>
  <si>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</si>
  <si>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</si>
  <si>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</si>
  <si>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</si>
  <si>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</si>
  <si>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</si>
  <si>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</si>
  <si>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</si>
  <si>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</si>
  <si>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</si>
  <si>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</si>
  <si>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</si>
  <si>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</si>
  <si>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</si>
  <si>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</si>
  <si>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</si>
  <si>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</si>
  <si>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</si>
  <si>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</si>
  <si>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</si>
  <si>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</si>
  <si>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</si>
  <si>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</si>
  <si>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</si>
  <si>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</si>
  <si>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</si>
  <si>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</si>
  <si>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</si>
  <si>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</si>
  <si>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</si>
  <si>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</si>
  <si>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</si>
  <si>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</si>
  <si>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</si>
  <si>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</si>
  <si>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</si>
  <si>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</si>
  <si>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</si>
  <si>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</si>
  <si>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</si>
  <si>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</si>
  <si>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</si>
  <si>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</si>
  <si>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</si>
  <si>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</si>
  <si>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</si>
  <si>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</si>
  <si>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</si>
  <si>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</si>
  <si>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</si>
  <si>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</si>
  <si>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</si>
  <si>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</si>
  <si>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</si>
  <si>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</si>
  <si>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</si>
  <si>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</si>
  <si>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</si>
  <si>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</si>
  <si>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</si>
  <si>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</si>
  <si>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</si>
  <si>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</si>
  <si>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</si>
  <si>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</si>
  <si>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</si>
  <si>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</si>
  <si>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</si>
  <si>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</si>
  <si>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</si>
  <si>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</si>
  <si>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</si>
  <si>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</si>
  <si>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</si>
  <si>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</si>
  <si>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</si>
  <si>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</si>
  <si>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</si>
  <si>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</si>
  <si>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</si>
  <si>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</si>
  <si>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</si>
  <si>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</si>
  <si>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</si>
  <si>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</si>
  <si>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</si>
  <si>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</si>
  <si>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</si>
  <si>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</si>
  <si>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</si>
  <si>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</si>
  <si>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</si>
  <si>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</si>
  <si>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</si>
  <si>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</si>
  <si>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</si>
  <si>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</si>
  <si>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</si>
  <si>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</si>
  <si>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</si>
  <si>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</si>
  <si>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</si>
  <si>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</si>
  <si>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</si>
  <si>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</si>
  <si>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</si>
  <si>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</si>
  <si>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</si>
  <si>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</si>
  <si>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</si>
  <si>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</si>
  <si>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</si>
  <si>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</si>
  <si>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</si>
  <si>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</si>
  <si>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</si>
  <si>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</si>
  <si>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</si>
  <si>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</si>
  <si>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</si>
  <si>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</si>
  <si>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</si>
  <si>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</si>
  <si>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</si>
  <si>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</si>
  <si>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</si>
  <si>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</si>
  <si>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</si>
  <si>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</si>
  <si>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</si>
  <si>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</si>
  <si>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</si>
  <si>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</si>
  <si>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</si>
  <si>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</si>
  <si>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</si>
  <si>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</si>
  <si>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</si>
  <si>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</si>
  <si>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</si>
  <si>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</si>
  <si>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</si>
  <si>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</si>
  <si>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</si>
  <si>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</si>
  <si>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</si>
  <si>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</si>
  <si>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</si>
  <si>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</si>
  <si>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</si>
  <si>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</si>
  <si>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</si>
  <si>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</si>
  <si>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</si>
  <si>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</si>
  <si>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</si>
  <si>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</si>
  <si>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</si>
  <si>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</si>
  <si>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</si>
  <si>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</si>
  <si>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</si>
  <si>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</si>
  <si>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</si>
  <si>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</si>
  <si>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</si>
  <si>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</si>
  <si>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</si>
  <si>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</si>
  <si>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</si>
  <si>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</si>
  <si>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</si>
  <si>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</si>
  <si>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</si>
  <si>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</si>
  <si>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</si>
  <si>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</si>
  <si>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</si>
  <si>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</si>
  <si>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</si>
  <si>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</si>
  <si>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</si>
  <si>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</si>
  <si>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</si>
  <si>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</si>
  <si>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</si>
  <si>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</si>
  <si>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</si>
  <si>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</si>
  <si>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</si>
  <si>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</si>
  <si>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</si>
  <si>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</si>
  <si>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</si>
  <si>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</si>
  <si>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</si>
  <si>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</si>
  <si>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</si>
  <si>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</si>
  <si>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</si>
  <si>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</si>
  <si>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</si>
  <si>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</si>
  <si>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</si>
  <si>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</si>
  <si>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</si>
  <si>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</si>
  <si>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</si>
  <si>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</si>
  <si>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</si>
  <si>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</si>
  <si>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</si>
  <si>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</si>
  <si>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</si>
  <si>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</si>
  <si>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</si>
  <si>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</si>
  <si>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</si>
  <si>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</si>
  <si>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</si>
  <si>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</si>
  <si>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</si>
  <si>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</si>
  <si>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</si>
  <si>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</si>
  <si>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</si>
  <si>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</si>
  <si>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</si>
  <si>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</si>
  <si>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</si>
  <si>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</si>
  <si>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</si>
  <si>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</si>
  <si>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</si>
  <si>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</si>
  <si>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</si>
  <si>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</si>
  <si>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</si>
  <si>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</si>
  <si>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</si>
  <si>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</si>
  <si>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</si>
  <si>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</si>
  <si>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</si>
  <si>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</si>
  <si>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</si>
  <si>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</si>
  <si>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</si>
  <si>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</si>
  <si>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</si>
  <si>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</si>
  <si>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</si>
  <si>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</si>
  <si>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</si>
  <si>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</si>
  <si>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</si>
  <si>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</si>
  <si>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</si>
  <si>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</si>
  <si>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</si>
  <si>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</si>
  <si>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</si>
  <si>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</si>
  <si>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</si>
  <si>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</si>
  <si>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</si>
  <si>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</si>
  <si>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</si>
  <si>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</si>
  <si>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</si>
  <si>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</si>
  <si>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</si>
  <si>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</si>
  <si>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</si>
  <si>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</si>
  <si>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</si>
  <si>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</si>
  <si>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</si>
  <si>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</si>
  <si>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</si>
  <si>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</si>
  <si>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</si>
  <si>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</si>
  <si>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</si>
  <si>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</si>
  <si>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</si>
  <si>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</si>
  <si>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</si>
  <si>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</si>
  <si>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</si>
  <si>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</si>
  <si>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</si>
  <si>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</si>
  <si>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</si>
  <si>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</si>
  <si>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</si>
  <si>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</si>
  <si>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</si>
  <si>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</si>
  <si>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</si>
  <si>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</si>
  <si>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</si>
  <si>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</si>
  <si>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</si>
  <si>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</si>
  <si>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</si>
  <si>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</si>
  <si>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</si>
  <si>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</si>
  <si>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</si>
  <si>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</si>
  <si>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</si>
  <si>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</si>
  <si>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</si>
  <si>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</si>
  <si>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</si>
  <si>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</si>
  <si>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</si>
  <si>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</si>
  <si>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</si>
  <si>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</si>
  <si>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</si>
  <si>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</si>
  <si>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</si>
  <si>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</si>
  <si>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</si>
  <si>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</si>
  <si>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</si>
  <si>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</si>
  <si>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</si>
  <si>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</si>
  <si>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</si>
  <si>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</si>
  <si>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</si>
  <si>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</si>
  <si>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</si>
  <si>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</si>
  <si>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</si>
  <si>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</si>
  <si>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</si>
  <si>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</si>
  <si>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</si>
  <si>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</si>
  <si>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</si>
  <si>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</si>
  <si>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</si>
  <si>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</si>
  <si>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</si>
  <si>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</si>
  <si>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</si>
  <si>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</si>
  <si>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</si>
  <si>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</si>
  <si>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</si>
  <si>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</si>
  <si>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</si>
  <si>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</si>
  <si>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</si>
  <si>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</si>
  <si>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</si>
  <si>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</si>
  <si>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</si>
  <si>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</si>
  <si>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</si>
  <si>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</si>
  <si>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</si>
  <si>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</si>
  <si>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</si>
  <si>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</si>
  <si>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</si>
  <si>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</si>
  <si>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</si>
  <si>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</si>
  <si>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</si>
  <si>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</si>
  <si>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</si>
  <si>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</si>
  <si>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</si>
  <si>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</si>
  <si>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</si>
  <si>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</si>
  <si>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</si>
  <si>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</si>
  <si>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</si>
  <si>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</si>
  <si>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</si>
  <si>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</si>
  <si>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</si>
  <si>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</si>
  <si>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</si>
  <si>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</si>
  <si>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</si>
  <si>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</si>
  <si>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</si>
  <si>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</si>
  <si>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</si>
  <si>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</si>
  <si>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</si>
  <si>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</si>
  <si>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</si>
  <si>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</si>
  <si>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</si>
  <si>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</si>
  <si>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</si>
  <si>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</si>
  <si>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</si>
  <si>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</si>
  <si>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</si>
  <si>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</si>
  <si>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</si>
  <si>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</si>
  <si>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</si>
  <si>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</si>
  <si>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</si>
  <si>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</si>
  <si>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</si>
  <si>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</si>
  <si>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</si>
  <si>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</si>
  <si>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</si>
  <si>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</si>
  <si>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</si>
  <si>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</si>
  <si>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</si>
  <si>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</si>
  <si>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</si>
  <si>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</si>
  <si>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</si>
  <si>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</si>
  <si>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</si>
  <si>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</si>
  <si>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</si>
  <si>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</si>
  <si>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</si>
  <si>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</si>
  <si>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</si>
  <si>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</si>
  <si>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</si>
  <si>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</si>
  <si>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</si>
  <si>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</si>
  <si>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</si>
  <si>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</si>
  <si>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</si>
  <si>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</si>
  <si>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</si>
  <si>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</si>
  <si>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</si>
  <si>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</si>
  <si>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</si>
  <si>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</si>
  <si>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</si>
  <si>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</si>
  <si>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</si>
  <si>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</si>
  <si>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</si>
  <si>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</si>
  <si>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</si>
  <si>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</si>
  <si>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</si>
  <si>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</si>
  <si>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</si>
  <si>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</si>
  <si>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</si>
  <si>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</si>
  <si>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</si>
  <si>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</si>
  <si>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</si>
  <si>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</si>
  <si>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</si>
  <si>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</si>
  <si>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</si>
  <si>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</si>
  <si>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</si>
  <si>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</si>
  <si>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</si>
  <si>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</si>
  <si>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</si>
  <si>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</si>
  <si>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</si>
  <si>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</si>
  <si>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</si>
  <si>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</si>
  <si>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</si>
  <si>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</si>
  <si>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</si>
  <si>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</si>
  <si>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</si>
  <si>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</si>
  <si>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</si>
  <si>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</si>
  <si>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</si>
  <si>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</si>
  <si>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</si>
  <si>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</si>
  <si>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</si>
  <si>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</si>
  <si>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</si>
  <si>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</si>
  <si>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</si>
  <si>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</si>
  <si>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</si>
  <si>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</si>
  <si>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</si>
  <si>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</si>
  <si>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</si>
  <si>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</si>
  <si>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</si>
  <si>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</si>
  <si>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</si>
  <si>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</si>
  <si>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</si>
  <si>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</si>
  <si>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</si>
  <si>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</si>
  <si>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</si>
  <si>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</si>
  <si>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</si>
  <si>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</si>
  <si>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</si>
  <si>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</si>
  <si>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</si>
  <si>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</si>
  <si>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</si>
  <si>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</si>
  <si>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</si>
  <si>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</si>
  <si>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</si>
  <si>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</si>
  <si>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</si>
  <si>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</si>
  <si>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</si>
  <si>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</si>
  <si>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</si>
  <si>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</si>
  <si>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</si>
  <si>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</si>
  <si>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</si>
  <si>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</si>
  <si>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</si>
  <si>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</si>
  <si>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</si>
  <si>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</si>
  <si>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</si>
  <si>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</si>
  <si>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</si>
  <si>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</si>
  <si>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</si>
  <si>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</si>
  <si>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</si>
  <si>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</si>
  <si>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</si>
  <si>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</si>
  <si>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</si>
  <si>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</si>
  <si>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</si>
  <si>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</si>
  <si>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</si>
  <si>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</si>
  <si>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</si>
  <si>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</si>
  <si>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</si>
  <si>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</si>
  <si>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</si>
  <si>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</si>
  <si>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</si>
  <si>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</si>
  <si>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</si>
  <si>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</si>
  <si>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</si>
  <si>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</si>
  <si>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</si>
  <si>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</si>
  <si>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</si>
  <si>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</si>
  <si>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</si>
  <si>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</si>
  <si>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</si>
  <si>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</si>
  <si>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</si>
  <si>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</si>
  <si>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</si>
  <si>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</si>
  <si>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</si>
  <si>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</si>
  <si>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</si>
  <si>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</si>
  <si>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</si>
  <si>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</si>
  <si>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</si>
  <si>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</si>
  <si>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</si>
  <si>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</si>
  <si>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</si>
  <si>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</si>
  <si>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</si>
  <si>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</si>
  <si>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</si>
  <si>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</si>
  <si>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</si>
  <si>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</si>
  <si>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</si>
  <si>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</si>
  <si>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</si>
  <si>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</si>
  <si>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</si>
  <si>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</si>
  <si>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</si>
  <si>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</si>
  <si>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</si>
  <si>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</si>
  <si>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</si>
  <si>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</si>
  <si>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</si>
  <si>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</si>
  <si>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</si>
  <si>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</si>
  <si>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</si>
  <si>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</si>
  <si>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</si>
  <si>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</si>
  <si>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</si>
  <si>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</si>
  <si>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</si>
  <si>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</si>
  <si>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</si>
  <si>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</si>
  <si>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</si>
  <si>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</si>
  <si>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</si>
  <si>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</si>
  <si>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</si>
  <si>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</si>
  <si>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</si>
  <si>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</si>
  <si>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</si>
  <si>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</si>
  <si>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</si>
  <si>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</si>
  <si>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</si>
  <si>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</si>
  <si>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</si>
  <si>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</si>
  <si>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</si>
  <si>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</si>
  <si>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</si>
  <si>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</si>
  <si>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</si>
  <si>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</si>
  <si>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</si>
  <si>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</si>
  <si>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</si>
  <si>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</si>
  <si>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</si>
  <si>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</si>
  <si>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</si>
  <si>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</si>
  <si>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</si>
  <si>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</si>
  <si>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</si>
  <si>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</si>
  <si>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</si>
  <si>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</si>
  <si>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</si>
  <si>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</si>
  <si>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</si>
  <si>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</si>
  <si>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</si>
  <si>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</si>
  <si>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</si>
  <si>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</si>
  <si>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</si>
  <si>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</si>
  <si>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</si>
  <si>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</si>
  <si>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</si>
  <si>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</si>
  <si>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</si>
  <si>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</si>
  <si>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</si>
  <si>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</si>
  <si>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</si>
  <si>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</si>
  <si>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</si>
  <si>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</si>
  <si>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</si>
  <si>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</si>
  <si>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</si>
  <si>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</si>
  <si>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</si>
  <si>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</si>
  <si>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</si>
  <si>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</si>
  <si>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</si>
  <si>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</si>
  <si>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</si>
  <si>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</si>
  <si>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</si>
  <si>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</si>
  <si>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</si>
  <si>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</si>
  <si>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</si>
  <si>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</si>
  <si>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</si>
  <si>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</si>
  <si>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</si>
  <si>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</si>
  <si>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</si>
  <si>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</si>
  <si>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</si>
  <si>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</si>
  <si>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</si>
  <si>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</si>
  <si>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</si>
  <si>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</si>
  <si>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</si>
  <si>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</si>
  <si>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</si>
  <si>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</si>
  <si>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</si>
  <si>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</si>
  <si>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</si>
  <si>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</si>
  <si>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</si>
  <si>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</si>
  <si>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</si>
  <si>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</si>
  <si>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</si>
  <si>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</si>
  <si>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</si>
  <si>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</si>
  <si>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</si>
  <si>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</si>
  <si>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</si>
  <si>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</si>
  <si>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</si>
  <si>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</si>
  <si>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</si>
  <si>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</si>
  <si>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</si>
  <si>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</si>
  <si>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</si>
  <si>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</si>
  <si>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</si>
  <si>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</si>
  <si>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</si>
  <si>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</si>
  <si>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</si>
  <si>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</si>
  <si>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</si>
  <si>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</si>
  <si>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</si>
  <si>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</si>
  <si>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</si>
  <si>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</si>
  <si>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</si>
  <si>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</si>
  <si>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</si>
  <si>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</si>
  <si>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</si>
  <si>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</si>
  <si>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</si>
  <si>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</si>
  <si>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</si>
  <si>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</si>
  <si>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</si>
  <si>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</si>
  <si>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</si>
  <si>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</si>
  <si>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</si>
  <si>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</si>
  <si>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</si>
  <si>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</si>
  <si>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</si>
  <si>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</si>
  <si>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</si>
  <si>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</si>
  <si>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</si>
  <si>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</si>
  <si>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</si>
  <si>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</si>
  <si>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</si>
  <si>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</si>
  <si>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</si>
  <si>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</si>
  <si>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</si>
  <si>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</si>
  <si>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</si>
  <si>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</si>
  <si>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</si>
  <si>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</si>
  <si>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</si>
  <si>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</si>
  <si>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</si>
  <si>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</si>
  <si>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</si>
  <si>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</si>
  <si>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</si>
  <si>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</si>
  <si>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</si>
  <si>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</si>
  <si>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</si>
  <si>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</si>
  <si>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</si>
  <si>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</si>
  <si>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</si>
  <si>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</si>
  <si>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</si>
  <si>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</si>
  <si>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</si>
  <si>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</si>
  <si>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</si>
  <si>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</si>
  <si>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</si>
  <si>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</si>
  <si>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</si>
  <si>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</si>
  <si>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</si>
  <si>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</si>
  <si>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</si>
  <si>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</si>
  <si>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</si>
  <si>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</si>
  <si>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</si>
  <si>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</si>
  <si>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</si>
  <si>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</si>
  <si>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</si>
  <si>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</si>
  <si>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</si>
  <si>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</si>
  <si>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</si>
  <si>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</si>
  <si>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</si>
  <si>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</si>
  <si>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</si>
  <si>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</si>
  <si>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</si>
  <si>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</si>
  <si>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</si>
  <si>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</si>
  <si>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</si>
  <si>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</si>
  <si>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</si>
  <si>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</si>
  <si>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</si>
  <si>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</si>
  <si>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</si>
  <si>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</si>
  <si>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</si>
  <si>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</si>
  <si>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</si>
  <si>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</si>
  <si>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</si>
  <si>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</si>
  <si>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</si>
  <si>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</si>
  <si>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</si>
  <si>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</si>
  <si>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</si>
  <si>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</si>
  <si>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</si>
  <si>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</si>
  <si>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</si>
  <si>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</si>
  <si>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</si>
  <si>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</si>
  <si>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</si>
  <si>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</si>
  <si>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</si>
  <si>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</si>
  <si>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</si>
  <si>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</si>
  <si>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</si>
  <si>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</si>
  <si>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</si>
  <si>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</si>
  <si>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</si>
  <si>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</si>
  <si>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</si>
  <si>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</si>
  <si>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</si>
  <si>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</si>
  <si>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</si>
  <si>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</si>
  <si>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</si>
  <si>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</si>
  <si>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</si>
  <si>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</si>
  <si>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</si>
  <si>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</si>
  <si>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</si>
  <si>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</si>
  <si>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</si>
  <si>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</si>
  <si>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</si>
  <si>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</si>
  <si>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</si>
  <si>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</si>
  <si>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</si>
  <si>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</si>
  <si>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</si>
  <si>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</si>
  <si>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</si>
  <si>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</si>
  <si>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</si>
  <si>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</si>
  <si>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</si>
  <si>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</si>
  <si>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</si>
  <si>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</si>
  <si>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</si>
  <si>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</si>
  <si>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</si>
  <si>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</si>
  <si>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</si>
  <si>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</si>
  <si>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</si>
  <si>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</si>
  <si>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</si>
  <si>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</si>
  <si>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</si>
  <si>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</si>
  <si>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</si>
  <si>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</si>
  <si>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</si>
  <si>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</si>
  <si>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</si>
  <si>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</si>
  <si>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</si>
  <si>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</si>
  <si>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</si>
  <si>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</si>
  <si>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</si>
  <si>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</si>
  <si>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</si>
  <si>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</si>
  <si>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</si>
  <si>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</si>
  <si>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</si>
  <si>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</si>
  <si>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</si>
  <si>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</si>
  <si>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</si>
  <si>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</si>
  <si>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</si>
  <si>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</si>
  <si>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</si>
  <si>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</si>
  <si>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</si>
  <si>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</si>
  <si>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</si>
  <si>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</si>
  <si>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</si>
  <si>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</si>
  <si>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</si>
  <si>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</si>
  <si>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</si>
  <si>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</si>
  <si>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</si>
  <si>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</si>
  <si>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</si>
  <si>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</si>
  <si>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</si>
  <si>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</si>
  <si>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</si>
  <si>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</si>
  <si>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</si>
  <si>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</si>
  <si>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</si>
  <si>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</si>
  <si>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</si>
  <si>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</si>
  <si>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</si>
  <si>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</si>
  <si>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</si>
  <si>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</si>
  <si>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</si>
  <si>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</si>
  <si>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</si>
  <si>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</si>
  <si>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</si>
  <si>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</si>
  <si>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</si>
  <si>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</si>
  <si>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</si>
  <si>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</si>
  <si>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</si>
  <si>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</si>
  <si>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</si>
  <si>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</si>
  <si>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</si>
  <si>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</si>
  <si>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</si>
  <si>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</si>
  <si>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</si>
  <si>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</si>
  <si>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</si>
  <si>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</si>
  <si>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</si>
  <si>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</si>
  <si>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</si>
  <si>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</si>
  <si>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</si>
  <si>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</si>
  <si>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</si>
  <si>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</si>
  <si>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</si>
  <si>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</si>
  <si>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</si>
  <si>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</si>
  <si>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</si>
  <si>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</si>
  <si>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</si>
  <si>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</si>
  <si>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</si>
  <si>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</si>
  <si>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</si>
  <si>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</si>
  <si>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</si>
  <si>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</si>
  <si>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</si>
  <si>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</si>
  <si>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</si>
  <si>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</si>
  <si>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</si>
  <si>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</si>
  <si>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</si>
  <si>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</si>
  <si>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</si>
  <si>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</si>
  <si>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</si>
  <si>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</si>
  <si>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</si>
  <si>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</si>
  <si>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</si>
  <si>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</si>
  <si>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</si>
  <si>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</si>
  <si>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</si>
  <si>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</si>
  <si>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</si>
  <si>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</si>
  <si>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</si>
  <si>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</si>
  <si>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</si>
  <si>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</si>
  <si>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</si>
  <si>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</si>
  <si>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</si>
  <si>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</si>
  <si>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</si>
  <si>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</si>
  <si>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</si>
  <si>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</si>
  <si>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</si>
  <si>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</si>
  <si>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</si>
  <si>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</si>
  <si>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</si>
  <si>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</si>
  <si>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</si>
  <si>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</si>
  <si>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</si>
  <si>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</si>
  <si>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</si>
  <si>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</si>
  <si>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</si>
  <si>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</si>
  <si>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</si>
  <si>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</si>
  <si>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</si>
  <si>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</si>
  <si>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</si>
  <si>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</si>
  <si>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</si>
  <si>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</si>
  <si>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</si>
  <si>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</si>
  <si>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</si>
  <si>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</si>
  <si>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</si>
  <si>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</si>
  <si>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</si>
  <si>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</si>
  <si>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</si>
  <si>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</si>
  <si>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</si>
  <si>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</si>
  <si>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</si>
  <si>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</si>
  <si>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</si>
  <si>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</si>
  <si>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</si>
  <si>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</si>
  <si>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</si>
  <si>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</si>
  <si>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</si>
  <si>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</si>
  <si>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</si>
  <si>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</si>
  <si>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</si>
  <si>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</si>
  <si>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</si>
  <si>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</si>
  <si>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</si>
  <si>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</si>
  <si>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</si>
  <si>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</si>
  <si>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</si>
  <si>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</si>
  <si>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</si>
  <si>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</si>
  <si>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</si>
  <si>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</si>
  <si>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</si>
  <si>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</si>
  <si>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</si>
  <si>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</si>
  <si>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</si>
  <si>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</si>
  <si>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</si>
  <si>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</si>
  <si>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</si>
  <si>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</si>
  <si>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</si>
  <si>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</si>
  <si>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</si>
  <si>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</si>
  <si>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</si>
  <si>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</si>
  <si>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</si>
  <si>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</si>
  <si>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</si>
  <si>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</si>
  <si>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</si>
  <si>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</si>
  <si>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</si>
  <si>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</si>
  <si>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</si>
  <si>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</si>
  <si>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</si>
  <si>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</si>
  <si>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</si>
  <si>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</si>
  <si>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</si>
  <si>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</si>
  <si>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</si>
  <si>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</si>
  <si>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</si>
  <si>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</si>
  <si>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</si>
  <si>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</si>
  <si>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</si>
  <si>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</si>
  <si>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</si>
  <si>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</si>
  <si>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</si>
  <si>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</si>
  <si>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</si>
  <si>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</si>
  <si>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</si>
  <si>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</si>
  <si>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</si>
  <si>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</si>
  <si>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</si>
  <si>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</si>
  <si>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</si>
  <si>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</si>
  <si>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</si>
  <si>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</si>
  <si>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</si>
  <si>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</si>
  <si>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</si>
  <si>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</si>
  <si>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</si>
  <si>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</si>
  <si>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</si>
  <si>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</si>
  <si>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</si>
  <si>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</si>
  <si>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</si>
  <si>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</si>
  <si>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</si>
  <si>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</si>
  <si>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</si>
  <si>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</si>
  <si>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</si>
  <si>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</si>
  <si>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</si>
  <si>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</si>
  <si>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</si>
  <si>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</si>
  <si>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</si>
  <si>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</si>
  <si>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</si>
  <si>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</si>
  <si>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</si>
  <si>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</si>
  <si>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</si>
  <si>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</si>
  <si>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</si>
  <si>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</si>
  <si>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</si>
  <si>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</si>
  <si>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</si>
  <si>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</si>
  <si>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</si>
  <si>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</si>
  <si>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</si>
  <si>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</si>
  <si>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</si>
  <si>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</si>
  <si>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</si>
  <si>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</si>
  <si>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</si>
  <si>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</si>
  <si>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</si>
  <si>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</si>
  <si>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</si>
  <si>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</si>
  <si>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</si>
  <si>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</si>
  <si>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</si>
  <si>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</si>
  <si>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</si>
  <si>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</si>
  <si>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</si>
  <si>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</si>
  <si>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</si>
  <si>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</si>
  <si>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</si>
  <si>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</si>
  <si>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</si>
  <si>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</si>
  <si>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</si>
  <si>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</si>
  <si>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</si>
  <si>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</si>
  <si>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</si>
  <si>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</si>
  <si>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</si>
  <si>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</si>
  <si>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</si>
  <si>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</si>
  <si>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</si>
  <si>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</si>
  <si>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</si>
  <si>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</si>
  <si>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</si>
  <si>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</si>
  <si>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</si>
  <si>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</si>
  <si>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</si>
  <si>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</si>
  <si>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</si>
  <si>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</si>
  <si>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</si>
  <si>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</si>
  <si>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</si>
  <si>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</si>
  <si>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</si>
  <si>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</si>
  <si>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</si>
  <si>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</si>
  <si>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</si>
  <si>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</si>
  <si>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</si>
  <si>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</si>
  <si>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</si>
  <si>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</si>
  <si>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</si>
  <si>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</si>
  <si>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</si>
  <si>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</si>
  <si>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</si>
  <si>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</si>
  <si>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</si>
  <si>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</si>
  <si>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</si>
  <si>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</si>
  <si>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</si>
  <si>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</si>
  <si>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</si>
  <si>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</si>
  <si>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</si>
  <si>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</si>
  <si>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</si>
  <si>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</si>
  <si>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</si>
  <si>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</si>
  <si>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</si>
  <si>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</si>
  <si>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</si>
  <si>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</si>
  <si>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</si>
  <si>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</si>
  <si>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</si>
  <si>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</si>
  <si>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</si>
  <si>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</si>
  <si>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</si>
  <si>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</si>
  <si>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</si>
  <si>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</si>
  <si>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</si>
  <si>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</si>
  <si>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</si>
  <si>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</si>
  <si>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</si>
  <si>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</si>
  <si>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</si>
  <si>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</si>
  <si>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</si>
  <si>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</si>
  <si>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</si>
  <si>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</si>
  <si>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</si>
  <si>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</si>
  <si>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</si>
  <si>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</si>
  <si>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</si>
  <si>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</si>
  <si>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</si>
  <si>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</si>
  <si>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</si>
  <si>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</si>
  <si>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</si>
  <si>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</si>
  <si>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</si>
  <si>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</si>
  <si>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</si>
  <si>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</si>
  <si>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</si>
  <si>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</si>
  <si>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</si>
  <si>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</si>
  <si>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</si>
  <si>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</si>
  <si>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</si>
  <si>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</si>
  <si>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</si>
  <si>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</si>
  <si>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</si>
  <si>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</si>
  <si>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</si>
  <si>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</si>
  <si>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</si>
  <si>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</si>
  <si>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</si>
  <si>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</si>
  <si>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</si>
  <si>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</si>
  <si>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</si>
  <si>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</si>
  <si>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</si>
  <si>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</si>
  <si>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</si>
  <si>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</si>
  <si>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</si>
  <si>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</si>
  <si>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</si>
  <si>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</si>
  <si>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</si>
  <si>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</si>
  <si>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</si>
  <si>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</si>
  <si>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</si>
  <si>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</si>
  <si>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</si>
  <si>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</si>
  <si>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</si>
  <si>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</si>
  <si>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</si>
  <si>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</si>
  <si>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</si>
  <si>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</si>
  <si>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</si>
  <si>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</si>
  <si>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</si>
  <si>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</si>
  <si>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</si>
  <si>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</si>
  <si>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</si>
  <si>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</si>
  <si>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</si>
  <si>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</si>
  <si>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</si>
  <si>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</si>
  <si>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</si>
  <si>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</si>
  <si>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</si>
  <si>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</si>
  <si>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</si>
  <si>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</si>
  <si>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</si>
  <si>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</si>
  <si>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</si>
  <si>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</si>
  <si>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</si>
  <si>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</si>
  <si>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</si>
  <si>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</si>
  <si>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</si>
  <si>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</si>
  <si>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</si>
  <si>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</si>
  <si>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</si>
  <si>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</si>
  <si>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</si>
  <si>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</si>
  <si>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</si>
  <si>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</si>
  <si>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</si>
  <si>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</si>
  <si>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</si>
  <si>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</si>
  <si>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</si>
  <si>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</si>
  <si>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</si>
  <si>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</si>
  <si>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</si>
  <si>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</si>
  <si>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</si>
  <si>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</si>
  <si>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</si>
  <si>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</si>
  <si>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</si>
  <si>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</si>
  <si>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</si>
  <si>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</si>
  <si>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</si>
  <si>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</si>
  <si>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</si>
  <si>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</si>
  <si>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</si>
  <si>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</si>
  <si>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</si>
  <si>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</si>
  <si>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</si>
  <si>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</si>
  <si>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</si>
  <si>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</si>
  <si>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</si>
  <si>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</si>
  <si>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</si>
  <si>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</si>
  <si>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</si>
  <si>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</si>
  <si>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</si>
  <si>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</si>
  <si>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</si>
  <si>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</si>
  <si>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</si>
  <si>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</si>
  <si>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</si>
  <si>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</si>
  <si>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</si>
  <si>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</si>
  <si>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</si>
  <si>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</si>
  <si>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</si>
  <si>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</si>
  <si>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</si>
  <si>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</si>
  <si>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</si>
  <si>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</si>
  <si>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</si>
  <si>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</si>
  <si>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</si>
  <si>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</si>
  <si>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</si>
  <si>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</si>
  <si>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</si>
  <si>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</si>
  <si>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</si>
  <si>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</si>
  <si>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</si>
  <si>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</si>
  <si>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</si>
  <si>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</si>
  <si>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</si>
  <si>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</si>
  <si>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</si>
  <si>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</si>
  <si>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</si>
  <si>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</si>
  <si>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</si>
  <si>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</si>
  <si>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</si>
  <si>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</si>
  <si>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</si>
  <si>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</si>
  <si>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</si>
  <si>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</si>
  <si>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</si>
  <si>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</si>
  <si>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</si>
  <si>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</si>
  <si>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</si>
  <si>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</si>
  <si>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</si>
  <si>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</si>
  <si>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</si>
  <si>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</si>
  <si>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</si>
  <si>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</si>
  <si>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</si>
  <si>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</si>
  <si>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</si>
  <si>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</si>
  <si>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</si>
  <si>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</si>
  <si>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</si>
  <si>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</si>
  <si>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</si>
  <si>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</si>
  <si>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</si>
  <si>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</si>
  <si>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</si>
  <si>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</si>
  <si>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</si>
  <si>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</si>
  <si>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</si>
  <si>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</si>
  <si>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</si>
  <si>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</si>
  <si>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</si>
  <si>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</si>
  <si>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</si>
  <si>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</si>
  <si>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</si>
  <si>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</si>
  <si>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</si>
  <si>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</si>
  <si>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</si>
  <si>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</si>
  <si>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</si>
  <si>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</si>
  <si>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</si>
  <si>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</si>
  <si>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</si>
  <si>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</si>
  <si>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</si>
  <si>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</si>
  <si>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</si>
  <si>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</si>
  <si>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</si>
  <si>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</si>
  <si>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</si>
  <si>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</si>
  <si>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</si>
  <si>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</si>
  <si>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</si>
  <si>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</si>
  <si>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</si>
  <si>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</si>
  <si>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</si>
  <si>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</si>
  <si>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</si>
  <si>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</si>
  <si>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</si>
  <si>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</si>
  <si>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</si>
  <si>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</si>
  <si>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</si>
  <si>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</si>
  <si>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</si>
  <si>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</si>
  <si>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</si>
  <si>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</si>
  <si>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</si>
  <si>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</si>
  <si>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</si>
  <si>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</si>
  <si>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</si>
  <si>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</si>
  <si>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</si>
  <si>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</si>
  <si>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</si>
  <si>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</si>
  <si>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</si>
  <si>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</si>
  <si>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</si>
  <si>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</si>
  <si>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</si>
  <si>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</si>
  <si>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</si>
  <si>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</si>
  <si>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</si>
  <si>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</si>
  <si>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</si>
  <si>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</si>
  <si>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</si>
  <si>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</si>
  <si>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</si>
  <si>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</si>
  <si>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</si>
  <si>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</si>
  <si>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</si>
  <si>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</si>
  <si>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</si>
  <si>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</si>
  <si>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</si>
  <si>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</si>
  <si>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</si>
  <si>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</si>
  <si>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</si>
  <si>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</si>
  <si>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</si>
  <si>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</si>
  <si>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</si>
  <si>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</si>
  <si>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</si>
  <si>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</si>
  <si>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</si>
  <si>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</si>
  <si>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</si>
  <si>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</si>
  <si>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</si>
  <si>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</si>
  <si>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</si>
  <si>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</si>
  <si>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</si>
  <si>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</si>
  <si>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</si>
  <si>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</si>
  <si>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</si>
  <si>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</si>
  <si>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</si>
  <si>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</si>
  <si>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</si>
  <si>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</si>
  <si>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</si>
  <si>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</si>
  <si>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</si>
  <si>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</si>
  <si>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</si>
  <si>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</si>
  <si>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</si>
  <si>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</si>
  <si>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</si>
  <si>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</si>
  <si>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</si>
  <si>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</si>
  <si>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</si>
  <si>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</si>
  <si>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</si>
  <si>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</si>
  <si>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</si>
  <si>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</si>
  <si>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</si>
  <si>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</si>
  <si>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</si>
  <si>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</si>
  <si>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</si>
  <si>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</si>
  <si>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</si>
  <si>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</si>
  <si>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</si>
  <si>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</si>
  <si>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</si>
  <si>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</si>
  <si>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</si>
  <si>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</si>
  <si>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</si>
  <si>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</si>
  <si>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</si>
  <si>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</si>
  <si>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</si>
  <si>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</si>
  <si>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</si>
  <si>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</si>
  <si>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</si>
  <si>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</si>
  <si>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</si>
  <si>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</si>
  <si>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</si>
  <si>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</si>
  <si>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</si>
  <si>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</si>
  <si>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</si>
  <si>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</si>
  <si>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</si>
  <si>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</si>
  <si>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</si>
  <si>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</si>
  <si>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</si>
  <si>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</si>
  <si>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</si>
  <si>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</si>
  <si>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</si>
  <si>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</si>
  <si>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</si>
  <si>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</si>
  <si>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</si>
  <si>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</si>
  <si>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</si>
  <si>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</si>
  <si>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</si>
  <si>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</si>
  <si>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</si>
  <si>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</si>
  <si>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</si>
  <si>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</si>
  <si>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</si>
  <si>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</si>
  <si>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</si>
  <si>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</si>
  <si>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</si>
  <si>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</si>
  <si>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</si>
  <si>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</si>
  <si>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</si>
  <si>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</si>
  <si>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</si>
  <si>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</si>
  <si>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</si>
  <si>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</si>
  <si>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</si>
  <si>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</si>
  <si>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</si>
  <si>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</si>
  <si>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</si>
  <si>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</si>
  <si>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</si>
  <si>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</si>
  <si>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</si>
  <si>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</si>
  <si>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</si>
  <si>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</si>
  <si>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</si>
  <si>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</si>
  <si>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</si>
  <si>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</si>
  <si>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</si>
  <si>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</si>
  <si>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</si>
  <si>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</si>
  <si>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</si>
  <si>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</si>
  <si>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</si>
  <si>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</si>
  <si>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</si>
  <si>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</si>
  <si>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</si>
  <si>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</si>
  <si>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</si>
  <si>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</si>
  <si>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</si>
  <si>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</si>
  <si>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</si>
  <si>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</si>
  <si>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</si>
  <si>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</si>
  <si>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</si>
  <si>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</si>
  <si>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</si>
  <si>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</si>
  <si>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</si>
  <si>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</si>
  <si>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</si>
  <si>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</si>
  <si>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</si>
  <si>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</si>
  <si>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</si>
  <si>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</si>
  <si>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</si>
  <si>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</si>
  <si>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</si>
  <si>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</si>
  <si>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</si>
  <si>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</si>
  <si>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</si>
  <si>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</si>
  <si>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</si>
  <si>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</si>
  <si>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</si>
  <si>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</si>
  <si>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</si>
  <si>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</si>
  <si>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</si>
  <si>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</si>
  <si>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</si>
  <si>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</si>
  <si>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</si>
  <si>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</si>
  <si>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</si>
  <si>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</si>
  <si>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</si>
  <si>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</si>
  <si>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</si>
  <si>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</si>
  <si>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</si>
  <si>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</si>
  <si>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</si>
  <si>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</si>
  <si>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</si>
  <si>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</si>
  <si>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</si>
  <si>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</si>
  <si>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</si>
  <si>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</si>
  <si>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</si>
  <si>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</si>
  <si>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</si>
  <si>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</si>
  <si>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</si>
  <si>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</si>
  <si>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</si>
  <si>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</si>
  <si>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</si>
  <si>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</si>
  <si>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</si>
  <si>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</si>
  <si>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</si>
  <si>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</si>
  <si>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</si>
  <si>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</si>
  <si>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</si>
  <si>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</si>
  <si>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</si>
  <si>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</si>
  <si>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</si>
  <si>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</si>
  <si>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</si>
  <si>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</si>
  <si>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</si>
  <si>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</si>
  <si>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</si>
  <si>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</si>
  <si>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</si>
  <si>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</si>
  <si>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</si>
  <si>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</si>
  <si>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</si>
  <si>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</si>
  <si>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</si>
  <si>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</si>
  <si>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</si>
  <si>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</si>
  <si>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</si>
  <si>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</si>
  <si>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</si>
  <si>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</si>
  <si>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</si>
  <si>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</si>
  <si>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</si>
  <si>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</si>
  <si>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</si>
  <si>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</si>
  <si>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</si>
  <si>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</si>
  <si>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</si>
  <si>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</si>
  <si>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</si>
  <si>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</si>
  <si>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</si>
  <si>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</si>
  <si>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</si>
  <si>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</si>
  <si>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</si>
  <si>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</si>
  <si>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</si>
  <si>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</si>
  <si>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</si>
  <si>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</si>
  <si>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</si>
  <si>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</si>
  <si>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</si>
  <si>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</si>
  <si>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</si>
  <si>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</si>
  <si>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</si>
  <si>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</si>
  <si>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</si>
  <si>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</si>
  <si>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</si>
  <si>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</si>
  <si>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</si>
  <si>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</si>
  <si>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</si>
  <si>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</si>
  <si>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</si>
  <si>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</si>
  <si>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</si>
  <si>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</si>
  <si>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</si>
  <si>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</si>
  <si>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</si>
  <si>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</si>
  <si>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</si>
  <si>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</si>
  <si>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</si>
  <si>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</si>
  <si>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</si>
  <si>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</si>
  <si>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</si>
  <si>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</si>
  <si>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</si>
  <si>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</si>
  <si>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</si>
  <si>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</si>
  <si>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</si>
  <si>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</si>
  <si>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</si>
  <si>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</si>
  <si>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</si>
  <si>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</si>
  <si>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</si>
  <si>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</si>
  <si>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</si>
  <si>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</si>
  <si>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</si>
  <si>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</si>
  <si>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</si>
  <si>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</si>
  <si>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</si>
  <si>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</si>
  <si>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</si>
  <si>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</si>
  <si>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</si>
  <si>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</si>
  <si>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</si>
  <si>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</si>
  <si>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</si>
  <si>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</si>
  <si>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</si>
  <si>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</si>
  <si>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</si>
  <si>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</si>
  <si>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</si>
  <si>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</si>
  <si>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</si>
  <si>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</si>
  <si>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</si>
  <si>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</si>
  <si>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</si>
  <si>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</si>
  <si>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</si>
  <si>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</si>
  <si>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</si>
  <si>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</si>
  <si>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</si>
  <si>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</si>
  <si>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</si>
  <si>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</si>
  <si>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</si>
  <si>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</si>
  <si>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</si>
  <si>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</si>
  <si>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</si>
  <si>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</si>
  <si>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</si>
  <si>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</si>
  <si>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</si>
  <si>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</si>
  <si>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</si>
  <si>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</si>
  <si>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</si>
  <si>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</si>
  <si>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</si>
  <si>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</si>
  <si>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</si>
  <si>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</si>
  <si>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</si>
  <si>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</si>
  <si>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</si>
  <si>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</si>
  <si>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</si>
  <si>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</si>
  <si>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</si>
  <si>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</si>
  <si>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</si>
  <si>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</si>
  <si>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</si>
  <si>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</si>
  <si>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</si>
  <si>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</si>
  <si>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</si>
  <si>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</si>
  <si>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</si>
  <si>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</si>
  <si>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</si>
  <si>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</si>
  <si>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</si>
  <si>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</si>
  <si>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</si>
  <si>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</si>
  <si>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</si>
  <si>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</si>
  <si>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</si>
  <si>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</si>
  <si>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</si>
  <si>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</si>
  <si>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</si>
  <si>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</si>
  <si>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</si>
  <si>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</si>
  <si>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</si>
  <si>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</si>
  <si>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</si>
  <si>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</si>
  <si>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</si>
  <si>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</si>
  <si>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</si>
  <si>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</si>
  <si>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</si>
  <si>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</si>
  <si>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</si>
  <si>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</si>
  <si>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</si>
  <si>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</si>
  <si>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</si>
  <si>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</si>
  <si>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</si>
  <si>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</si>
  <si>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</si>
  <si>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</si>
  <si>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</si>
  <si>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</si>
  <si>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</si>
  <si>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</si>
  <si>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</si>
  <si>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</si>
  <si>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</si>
  <si>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</si>
  <si>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</si>
  <si>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</si>
  <si>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</si>
  <si>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</si>
  <si>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</si>
  <si>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</si>
  <si>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</si>
  <si>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</si>
  <si>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</si>
  <si>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</si>
  <si>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</si>
  <si>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</si>
  <si>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</si>
  <si>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</si>
  <si>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</si>
  <si>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</si>
  <si>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</si>
  <si>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</si>
  <si>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</si>
  <si>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</si>
  <si>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</si>
  <si>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</si>
  <si>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</si>
  <si>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</si>
  <si>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</si>
  <si>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</si>
  <si>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</si>
  <si>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</si>
  <si>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</si>
  <si>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</si>
  <si>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</si>
  <si>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</si>
  <si>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</si>
  <si>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</si>
  <si>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</si>
  <si>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</si>
  <si>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</si>
  <si>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</si>
  <si>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</si>
  <si>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</si>
  <si>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</si>
  <si>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</si>
  <si>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</si>
  <si>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</si>
  <si>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</si>
  <si>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</si>
  <si>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</si>
  <si>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</si>
  <si>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</si>
  <si>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</si>
  <si>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</si>
  <si>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</si>
  <si>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</si>
  <si>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</si>
  <si>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</si>
  <si>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</si>
  <si>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</si>
  <si>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</si>
  <si>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</si>
  <si>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</si>
  <si>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</si>
  <si>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</si>
  <si>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</si>
  <si>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</si>
  <si>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</si>
  <si>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</si>
  <si>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</si>
  <si>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</si>
  <si>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</si>
  <si>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</si>
  <si>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</si>
  <si>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</si>
  <si>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</si>
  <si>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</si>
  <si>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</si>
  <si>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</si>
  <si>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</si>
  <si>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</si>
  <si>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</si>
  <si>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</si>
  <si>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</si>
  <si>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</si>
  <si>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</si>
  <si>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</si>
  <si>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</si>
  <si>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</si>
  <si>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</si>
  <si>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</si>
  <si>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</si>
  <si>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</si>
  <si>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</si>
  <si>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</si>
  <si>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</si>
  <si>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</si>
  <si>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</si>
  <si>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</si>
  <si>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</si>
  <si>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</si>
  <si>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</si>
  <si>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</si>
  <si>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</si>
  <si>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</si>
  <si>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</si>
  <si>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</si>
  <si>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</si>
  <si>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</si>
  <si>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</si>
  <si>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</si>
  <si>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</si>
  <si>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</si>
  <si>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</si>
  <si>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</si>
  <si>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</si>
  <si>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</si>
  <si>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</si>
  <si>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</si>
  <si>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</si>
  <si>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</si>
  <si>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</si>
  <si>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</si>
  <si>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</si>
  <si>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</si>
  <si>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</si>
  <si>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</si>
  <si>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</si>
  <si>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</si>
  <si>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</si>
  <si>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</si>
  <si>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</si>
  <si>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</si>
  <si>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</si>
  <si>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</si>
  <si>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</si>
  <si>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</si>
  <si>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</si>
  <si>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</si>
  <si>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</si>
  <si>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</si>
  <si>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</si>
  <si>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</si>
  <si>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</si>
  <si>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</si>
  <si>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</si>
  <si>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</si>
  <si>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</si>
  <si>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</si>
  <si>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</si>
  <si>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</si>
  <si>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</si>
  <si>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</si>
  <si>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</si>
  <si>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</si>
  <si>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</si>
  <si>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</si>
  <si>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</si>
  <si>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</si>
  <si>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</si>
  <si>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</si>
  <si>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</si>
  <si>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</si>
  <si>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</si>
  <si>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</si>
  <si>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</si>
  <si>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</si>
  <si>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</si>
  <si>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</si>
  <si>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</si>
  <si>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</si>
  <si>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</si>
  <si>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</si>
  <si>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</si>
  <si>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</si>
  <si>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</si>
  <si>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</si>
  <si>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</si>
  <si>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</si>
  <si>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</si>
  <si>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</si>
  <si>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</si>
  <si>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</si>
  <si>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</si>
  <si>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</si>
  <si>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</si>
  <si>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</si>
  <si>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</si>
  <si>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</si>
  <si>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</si>
  <si>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</si>
  <si>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</si>
  <si>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</si>
  <si>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</si>
  <si>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</si>
  <si>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</si>
  <si>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</si>
  <si>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</si>
  <si>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</si>
  <si>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</si>
  <si>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</si>
  <si>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</si>
  <si>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</si>
  <si>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</si>
  <si>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</si>
  <si>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</si>
  <si>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</si>
  <si>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</si>
  <si>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</si>
  <si>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</si>
  <si>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</si>
  <si>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</si>
  <si>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</si>
  <si>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</si>
  <si>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</si>
  <si>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</si>
  <si>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</si>
  <si>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</si>
  <si>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</si>
  <si>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</si>
  <si>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</si>
  <si>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</si>
  <si>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</si>
  <si>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</si>
  <si>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</si>
  <si>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</si>
  <si>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</si>
  <si>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</si>
  <si>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</si>
  <si>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</si>
  <si>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</si>
  <si>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</si>
  <si>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</si>
  <si>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</si>
  <si>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</si>
  <si>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</si>
  <si>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</si>
  <si>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</si>
  <si>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</si>
  <si>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</si>
  <si>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</si>
  <si>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</si>
  <si>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</si>
  <si>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</si>
  <si>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</si>
  <si>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</si>
  <si>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</si>
  <si>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</si>
  <si>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</si>
  <si>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</si>
  <si>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</si>
  <si>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</si>
  <si>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</si>
  <si>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</si>
  <si>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</si>
  <si>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</si>
  <si>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</si>
  <si>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</si>
  <si>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</si>
  <si>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</si>
  <si>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</si>
  <si>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</si>
  <si>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</si>
  <si>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</si>
  <si>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</si>
  <si>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</si>
  <si>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</si>
  <si>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</si>
  <si>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</si>
  <si>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</si>
  <si>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</si>
  <si>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</si>
  <si>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</si>
  <si>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</si>
  <si>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</si>
  <si>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</si>
  <si>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</si>
  <si>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</si>
  <si>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</si>
  <si>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</si>
  <si>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</si>
  <si>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</si>
  <si>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</si>
  <si>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</si>
  <si>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</si>
  <si>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</si>
  <si>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</si>
  <si>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</si>
  <si>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</si>
  <si>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</si>
  <si>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</si>
  <si>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</si>
  <si>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</si>
  <si>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</si>
  <si>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</si>
  <si>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</si>
  <si>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</si>
  <si>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</si>
  <si>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</si>
  <si>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</si>
  <si>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</si>
  <si>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</si>
  <si>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</si>
  <si>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</si>
  <si>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</si>
  <si>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</si>
  <si>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</si>
  <si>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</si>
  <si>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</si>
  <si>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</si>
  <si>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</si>
  <si>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</si>
  <si>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</si>
  <si>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</si>
  <si>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</si>
  <si>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</si>
  <si>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</si>
  <si>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</si>
  <si>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</si>
  <si>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</si>
  <si>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</si>
  <si>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</si>
  <si>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</si>
  <si>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</si>
  <si>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</si>
  <si>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</si>
  <si>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</si>
  <si>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</si>
  <si>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</si>
  <si>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</si>
  <si>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</si>
  <si>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</si>
  <si>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</si>
  <si>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</si>
  <si>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</si>
  <si>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</si>
  <si>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</si>
  <si>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</si>
  <si>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</si>
  <si>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</si>
  <si>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</si>
  <si>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</si>
  <si>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</si>
  <si>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</si>
  <si>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</si>
  <si>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</si>
  <si>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</si>
  <si>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</si>
  <si>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</si>
  <si>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</si>
  <si>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</si>
  <si>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</si>
  <si>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</si>
  <si>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</si>
  <si>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</si>
  <si>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</si>
  <si>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</si>
  <si>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</si>
  <si>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</si>
  <si>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</si>
  <si>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</si>
  <si>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</si>
  <si>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</si>
  <si>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</si>
  <si>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</si>
  <si>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</si>
  <si>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</si>
  <si>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</si>
  <si>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</si>
  <si>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</si>
  <si>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</si>
  <si>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</si>
  <si>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</si>
  <si>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</si>
  <si>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</si>
  <si>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</si>
  <si>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</si>
  <si>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</si>
  <si>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</si>
  <si>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</si>
  <si>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</si>
  <si>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</si>
  <si>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</si>
  <si>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</si>
  <si>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</si>
  <si>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</si>
  <si>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</si>
  <si>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</si>
  <si>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</si>
  <si>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</si>
  <si>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</si>
  <si>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</si>
  <si>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</si>
  <si>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</si>
  <si>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</si>
  <si>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</si>
  <si>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</si>
  <si>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</si>
  <si>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</si>
  <si>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</si>
  <si>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</si>
  <si>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</si>
  <si>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</si>
  <si>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</si>
  <si>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</si>
  <si>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</si>
  <si>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</si>
  <si>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</si>
  <si>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</si>
  <si>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</si>
  <si>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</si>
  <si>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</si>
  <si>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</si>
  <si>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</si>
  <si>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</si>
  <si>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</si>
  <si>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</si>
  <si>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</si>
  <si>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</si>
  <si>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</si>
  <si>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</si>
  <si>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</si>
  <si>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</si>
  <si>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</si>
  <si>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</si>
  <si>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</si>
  <si>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</si>
  <si>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</si>
  <si>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</si>
  <si>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</si>
  <si>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</si>
  <si>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</si>
  <si>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</si>
  <si>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</si>
  <si>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</si>
  <si>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</si>
  <si>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</si>
  <si>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</si>
  <si>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</si>
  <si>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</si>
  <si>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</si>
  <si>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</si>
  <si>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</si>
  <si>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</si>
  <si>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</si>
  <si>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</si>
  <si>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</si>
  <si>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</si>
  <si>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</si>
  <si>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</si>
  <si>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</si>
  <si>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</si>
  <si>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</si>
  <si>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</si>
  <si>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</si>
  <si>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</si>
  <si>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</si>
  <si>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</si>
  <si>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</si>
  <si>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</si>
  <si>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</si>
  <si>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</si>
  <si>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</si>
  <si>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</si>
  <si>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</si>
  <si>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</si>
  <si>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</si>
  <si>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</si>
  <si>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</si>
  <si>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</si>
  <si>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</si>
  <si>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</si>
  <si>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</si>
  <si>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</si>
  <si>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</si>
  <si>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</si>
  <si>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</si>
  <si>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</si>
  <si>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</si>
  <si>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</si>
  <si>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</si>
  <si>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</si>
  <si>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</si>
  <si>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</si>
  <si>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</si>
  <si>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</si>
  <si>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</si>
  <si>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</si>
  <si>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</si>
  <si>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</si>
  <si>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</si>
  <si>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</si>
  <si>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</si>
  <si>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</si>
  <si>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</si>
  <si>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</si>
  <si>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</si>
  <si>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</si>
  <si>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</si>
  <si>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</si>
  <si>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</si>
  <si>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</si>
  <si>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</si>
  <si>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</si>
  <si>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</si>
  <si>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</si>
  <si>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</si>
  <si>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</si>
  <si>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</si>
  <si>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</si>
  <si>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</si>
  <si>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</si>
  <si>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</si>
  <si>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</si>
  <si>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</si>
  <si>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</si>
  <si>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</si>
  <si>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</si>
  <si>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</si>
  <si>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</si>
  <si>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</si>
  <si>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</si>
  <si>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</si>
  <si>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</si>
  <si>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</si>
  <si>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</si>
  <si>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</si>
  <si>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</si>
  <si>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</si>
  <si>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</si>
  <si>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</si>
  <si>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</si>
  <si>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</si>
  <si>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</si>
  <si>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</si>
  <si>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</si>
  <si>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</si>
  <si>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</si>
  <si>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</si>
  <si>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</si>
  <si>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</si>
  <si>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</si>
  <si>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</si>
  <si>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</si>
  <si>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</si>
  <si>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</si>
  <si>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</si>
  <si>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</si>
  <si>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</si>
  <si>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</si>
  <si>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</si>
  <si>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</si>
  <si>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</si>
  <si>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</si>
  <si>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</si>
  <si>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</si>
  <si>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</si>
  <si>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</si>
  <si>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</si>
  <si>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</si>
  <si>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</si>
  <si>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</si>
  <si>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</si>
  <si>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</si>
  <si>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</si>
  <si>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</si>
  <si>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</si>
  <si>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</si>
  <si>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</si>
  <si>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</si>
  <si>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</si>
  <si>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</si>
  <si>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</si>
  <si>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</si>
  <si>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</si>
  <si>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</si>
  <si>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</si>
  <si>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</si>
  <si>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</si>
  <si>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</si>
  <si>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</si>
  <si>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</si>
  <si>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</si>
  <si>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</si>
  <si>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</si>
  <si>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</si>
  <si>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</si>
  <si>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</si>
  <si>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</si>
  <si>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</si>
  <si>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</si>
  <si>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</si>
  <si>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</si>
  <si>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</si>
  <si>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</si>
  <si>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</si>
  <si>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</si>
  <si>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</si>
  <si>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</si>
  <si>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</si>
  <si>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</si>
  <si>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</si>
  <si>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</si>
  <si>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</si>
  <si>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</si>
  <si>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</si>
  <si>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</si>
  <si>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</si>
  <si>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</si>
  <si>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</si>
  <si>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</si>
  <si>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</si>
  <si>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</si>
  <si>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</si>
  <si>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</si>
  <si>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</si>
  <si>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</si>
  <si>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</si>
  <si>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</si>
  <si>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</si>
  <si>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</si>
  <si>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</si>
  <si>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</si>
  <si>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</si>
  <si>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</si>
  <si>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</si>
  <si>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</si>
  <si>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</si>
  <si>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</si>
  <si>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</si>
  <si>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</si>
  <si>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</si>
  <si>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</si>
  <si>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</si>
  <si>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</si>
  <si>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</si>
  <si>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</si>
  <si>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</si>
  <si>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</si>
  <si>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</si>
  <si>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</si>
  <si>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</si>
  <si>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</si>
  <si>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</si>
  <si>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</si>
  <si>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</si>
  <si>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</si>
  <si>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</si>
  <si>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</si>
  <si>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</si>
  <si>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</si>
  <si>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</si>
  <si>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</si>
  <si>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</si>
  <si>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</si>
  <si>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</si>
  <si>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</si>
  <si>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</si>
  <si>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</si>
  <si>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</si>
  <si>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</si>
  <si>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</si>
  <si>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</si>
  <si>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</si>
  <si>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</si>
  <si>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</si>
  <si>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</si>
  <si>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</si>
  <si>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</si>
  <si>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</si>
  <si>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</si>
  <si>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</si>
  <si>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</si>
  <si>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</si>
  <si>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</si>
  <si>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</si>
  <si>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</si>
  <si>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</si>
  <si>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</si>
  <si>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</si>
  <si>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</si>
  <si>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</si>
  <si>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</si>
  <si>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</si>
  <si>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</si>
  <si>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</si>
  <si>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</si>
  <si>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</si>
  <si>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</si>
  <si>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</si>
  <si>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</si>
  <si>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</si>
  <si>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</si>
  <si>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</si>
  <si>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</si>
  <si>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</si>
  <si>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</si>
  <si>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</si>
  <si>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</si>
  <si>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</si>
  <si>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</si>
  <si>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</si>
  <si>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</si>
  <si>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</si>
  <si>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</si>
  <si>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</si>
  <si>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</si>
  <si>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</si>
  <si>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</si>
  <si>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</si>
  <si>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</si>
  <si>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</si>
  <si>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</si>
  <si>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</si>
  <si>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</si>
  <si>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</si>
  <si>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</si>
  <si>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</si>
  <si>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</si>
  <si>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</si>
  <si>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</si>
  <si>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</si>
  <si>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</si>
  <si>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</si>
  <si>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</si>
  <si>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</si>
  <si>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</si>
  <si>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</si>
  <si>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</si>
  <si>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</si>
  <si>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</si>
  <si>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</si>
  <si>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</si>
  <si>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</si>
  <si>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</si>
  <si>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</si>
  <si>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</si>
  <si>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</si>
  <si>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</si>
  <si>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</si>
  <si>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</si>
  <si>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</si>
  <si>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</si>
  <si>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</si>
  <si>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</si>
  <si>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</si>
  <si>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</si>
  <si>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</si>
  <si>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</si>
  <si>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</si>
  <si>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</si>
  <si>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</si>
  <si>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</si>
  <si>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</si>
  <si>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</si>
  <si>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</si>
  <si>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</si>
  <si>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</si>
  <si>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</si>
  <si>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</si>
  <si>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</si>
  <si>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</si>
  <si>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</si>
  <si>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</si>
  <si>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</si>
  <si>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</si>
  <si>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</si>
  <si>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</si>
  <si>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</si>
  <si>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</si>
  <si>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</si>
  <si>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</si>
  <si>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</si>
  <si>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</si>
  <si>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</si>
  <si>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</si>
  <si>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</si>
  <si>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</si>
  <si>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</si>
  <si>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</si>
  <si>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</si>
  <si>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</si>
  <si>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</si>
  <si>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</si>
  <si>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</si>
  <si>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</si>
  <si>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</si>
  <si>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</si>
  <si>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</si>
  <si>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</si>
  <si>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</si>
  <si>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</si>
  <si>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</si>
  <si>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</si>
  <si>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</si>
  <si>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</si>
  <si>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</si>
  <si>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</si>
  <si>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</si>
  <si>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</si>
  <si>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</si>
  <si>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</si>
  <si>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</si>
  <si>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</si>
  <si>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</si>
  <si>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</si>
  <si>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</si>
  <si>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</si>
  <si>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</si>
  <si>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</si>
  <si>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</si>
  <si>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</si>
  <si>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</si>
  <si>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</si>
  <si>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</si>
  <si>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</si>
  <si>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</si>
  <si>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</si>
  <si>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</si>
  <si>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</si>
  <si>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</si>
  <si>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</si>
  <si>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</si>
  <si>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</si>
  <si>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</si>
  <si>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</si>
  <si>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</si>
  <si>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</si>
  <si>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</si>
  <si>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</si>
  <si>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</si>
  <si>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</si>
  <si>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</si>
  <si>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</si>
  <si>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</si>
  <si>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</si>
  <si>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</si>
  <si>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</si>
  <si>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</si>
  <si>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</si>
  <si>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</si>
  <si>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</si>
  <si>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</si>
  <si>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</si>
  <si>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</si>
  <si>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</si>
  <si>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</si>
  <si>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</si>
  <si>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</si>
  <si>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</si>
  <si>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</si>
  <si>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</si>
  <si>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</si>
  <si>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</si>
  <si>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</si>
  <si>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</si>
  <si>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</si>
  <si>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</si>
  <si>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</si>
  <si>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</si>
  <si>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</si>
  <si>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</si>
  <si>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</si>
  <si>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</si>
  <si>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</si>
  <si>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</si>
  <si>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</si>
  <si>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</si>
  <si>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</si>
  <si>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</si>
  <si>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</si>
  <si>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</si>
  <si>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</si>
  <si>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</si>
  <si>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</si>
  <si>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</si>
  <si>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</si>
  <si>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</si>
  <si>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</si>
  <si>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</si>
  <si>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</si>
  <si>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</si>
  <si>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</si>
  <si>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</si>
  <si>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</si>
  <si>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</si>
  <si>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</si>
  <si>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</si>
  <si>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</si>
  <si>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</si>
  <si>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</si>
  <si>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</si>
  <si>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</si>
  <si>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</si>
  <si>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</si>
  <si>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</si>
  <si>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</si>
  <si>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</si>
  <si>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</si>
  <si>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</si>
  <si>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</si>
  <si>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</si>
  <si>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</si>
  <si>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</si>
  <si>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</si>
  <si>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</si>
  <si>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</si>
  <si>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</si>
  <si>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</si>
  <si>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</si>
  <si>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</si>
  <si>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</si>
  <si>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</si>
  <si>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</si>
  <si>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</si>
  <si>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</si>
  <si>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</si>
  <si>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</si>
  <si>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</si>
  <si>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</si>
  <si>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</si>
  <si>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</si>
  <si>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</si>
  <si>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</si>
  <si>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</si>
  <si>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</si>
  <si>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</si>
  <si>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</si>
  <si>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</si>
  <si>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</si>
  <si>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</si>
  <si>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</si>
  <si>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</si>
  <si>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</si>
  <si>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</si>
  <si>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</si>
  <si>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</si>
  <si>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</si>
  <si>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</si>
  <si>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</si>
  <si>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</si>
  <si>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</si>
  <si>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</si>
  <si>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</si>
  <si>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</si>
  <si>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</si>
  <si>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</si>
  <si>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</si>
  <si>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</si>
  <si>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</si>
  <si>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</si>
  <si>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</si>
  <si>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</si>
  <si>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</si>
  <si>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</si>
  <si>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</si>
  <si>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</si>
  <si>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</si>
  <si>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</si>
  <si>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</si>
  <si>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</si>
  <si>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</si>
  <si>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</si>
  <si>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</si>
  <si>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</si>
  <si>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</si>
  <si>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</si>
  <si>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</si>
  <si>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</si>
  <si>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</si>
  <si>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</si>
  <si>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</si>
  <si>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</si>
  <si>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</si>
  <si>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</si>
  <si>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</si>
  <si>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</si>
  <si>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</si>
  <si>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</si>
  <si>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</si>
  <si>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</si>
  <si>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</si>
  <si>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</si>
  <si>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</si>
  <si>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</si>
  <si>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</si>
  <si>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</si>
  <si>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</si>
  <si>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</si>
  <si>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</si>
  <si>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</si>
  <si>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</si>
  <si>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</si>
  <si>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</si>
  <si>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</si>
  <si>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</si>
  <si>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</si>
  <si>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</si>
  <si>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</si>
  <si>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</si>
  <si>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</si>
  <si>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</si>
  <si>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</si>
  <si>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</si>
  <si>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</si>
  <si>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</si>
  <si>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</si>
  <si>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</si>
  <si>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</si>
  <si>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</si>
  <si>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</si>
  <si>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</si>
  <si>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</si>
  <si>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</si>
  <si>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</si>
  <si>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</si>
  <si>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</si>
  <si>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</si>
  <si>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</si>
  <si>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</si>
  <si>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</si>
  <si>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</si>
  <si>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</si>
  <si>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</si>
  <si>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</si>
  <si>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</si>
  <si>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</si>
  <si>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</si>
  <si>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</si>
  <si>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</si>
  <si>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</si>
  <si>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</si>
  <si>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</si>
  <si>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</si>
  <si>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</si>
  <si>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</si>
  <si>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</si>
  <si>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</si>
  <si>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</si>
  <si>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</si>
  <si>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</si>
  <si>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</si>
  <si>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</si>
  <si>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</si>
  <si>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</si>
  <si>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</si>
  <si>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</si>
  <si>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</si>
  <si>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</si>
  <si>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</si>
  <si>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</si>
  <si>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</si>
  <si>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</si>
  <si>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</si>
  <si>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</si>
  <si>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</si>
  <si>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</si>
  <si>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</si>
  <si>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</si>
  <si>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</si>
  <si>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</si>
  <si>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</si>
  <si>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</si>
  <si>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</si>
  <si>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</si>
  <si>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</si>
  <si>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</si>
  <si>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</si>
  <si>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</si>
  <si>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</si>
  <si>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</si>
  <si>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</si>
  <si>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</si>
  <si>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</si>
  <si>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</si>
  <si>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</si>
  <si>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</si>
  <si>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</si>
  <si>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</si>
  <si>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</si>
  <si>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</si>
  <si>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</si>
  <si>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</si>
  <si>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</si>
  <si>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</si>
  <si>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</si>
  <si>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</si>
  <si>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</si>
  <si>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</si>
  <si>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</si>
  <si>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</si>
  <si>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</si>
  <si>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</si>
  <si>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</si>
  <si>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</si>
  <si>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</si>
  <si>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</si>
  <si>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</si>
  <si>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</si>
  <si>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</si>
  <si>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</si>
  <si>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</si>
  <si>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</si>
  <si>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</si>
  <si>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</si>
  <si>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</si>
  <si>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</si>
  <si>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</si>
  <si>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</si>
  <si>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</si>
  <si>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</si>
  <si>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</si>
  <si>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</si>
  <si>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</si>
  <si>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</si>
  <si>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</si>
  <si>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</si>
  <si>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</si>
  <si>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</si>
  <si>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</si>
  <si>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</si>
  <si>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</si>
  <si>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</si>
  <si>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</si>
  <si>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</si>
  <si>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</si>
  <si>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</si>
  <si>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</si>
  <si>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</si>
  <si>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</si>
  <si>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</si>
  <si>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</si>
  <si>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</si>
  <si>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</si>
  <si>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</si>
  <si>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</si>
  <si>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</si>
  <si>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</si>
  <si>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</si>
  <si>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</si>
  <si>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</si>
  <si>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</si>
  <si>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</si>
  <si>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</si>
  <si>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</si>
  <si>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</si>
  <si>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</si>
  <si>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</si>
  <si>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</si>
  <si>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</si>
  <si>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</si>
  <si>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</si>
  <si>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</si>
  <si>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</si>
  <si>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</si>
  <si>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</si>
  <si>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</si>
  <si>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</si>
  <si>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</si>
  <si>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</si>
  <si>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</si>
  <si>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</si>
  <si>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</si>
  <si>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</si>
  <si>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</si>
  <si>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</si>
  <si>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</si>
  <si>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</si>
  <si>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</si>
  <si>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</si>
  <si>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</si>
  <si>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</si>
  <si>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</si>
  <si>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</si>
  <si>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</si>
  <si>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</si>
  <si>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</si>
  <si>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</si>
  <si>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</si>
  <si>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</si>
  <si>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</si>
  <si>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</si>
  <si>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</si>
  <si>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</si>
  <si>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</si>
  <si>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</si>
  <si>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</si>
  <si>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</si>
  <si>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</si>
  <si>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</si>
  <si>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</si>
  <si>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</si>
  <si>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</si>
  <si>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</si>
  <si>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</si>
  <si>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</si>
  <si>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</si>
  <si>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</si>
  <si>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</si>
  <si>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</si>
  <si>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</si>
  <si>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</si>
  <si>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</si>
  <si>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</si>
  <si>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</si>
  <si>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</si>
  <si>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</si>
  <si>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</si>
  <si>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</si>
  <si>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</si>
  <si>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</si>
  <si>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</si>
  <si>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</si>
  <si>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</si>
  <si>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</si>
  <si>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</si>
  <si>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</si>
  <si>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</si>
  <si>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</si>
  <si>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</si>
  <si>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</si>
  <si>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</si>
  <si>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</si>
  <si>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</si>
  <si>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</si>
  <si>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</si>
  <si>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</si>
  <si>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</si>
  <si>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</si>
  <si>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</si>
  <si>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</si>
  <si>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</si>
  <si>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</si>
  <si>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</si>
  <si>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</si>
  <si>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</si>
  <si>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</si>
  <si>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</si>
  <si>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</si>
  <si>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</si>
  <si>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</si>
  <si>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</si>
  <si>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</si>
  <si>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</si>
  <si>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</si>
  <si>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</si>
  <si>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</si>
  <si>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</si>
  <si>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</si>
  <si>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</si>
  <si>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</si>
  <si>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</si>
  <si>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</si>
  <si>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</si>
  <si>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</si>
  <si>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</si>
  <si>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</si>
  <si>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</si>
  <si>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</si>
  <si>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</si>
  <si>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</si>
  <si>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</si>
  <si>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</si>
  <si>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</si>
  <si>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</si>
  <si>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</si>
  <si>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</si>
  <si>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</si>
  <si>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</si>
  <si>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</si>
  <si>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</si>
  <si>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</si>
  <si>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</si>
  <si>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</si>
  <si>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</si>
  <si>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</si>
  <si>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</si>
  <si>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</si>
  <si>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</si>
  <si>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</si>
  <si>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</si>
  <si>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</si>
  <si>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</si>
  <si>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</si>
  <si>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</si>
  <si>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</si>
  <si>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</si>
  <si>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</si>
  <si>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</si>
  <si>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</si>
  <si>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</si>
  <si>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</si>
  <si>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</si>
  <si>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</si>
  <si>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</si>
  <si>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</si>
  <si>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</si>
  <si>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</si>
  <si>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</si>
  <si>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</si>
  <si>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</si>
  <si>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</si>
  <si>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</si>
  <si>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</si>
  <si>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</si>
  <si>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</si>
  <si>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</si>
  <si>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</si>
  <si>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</si>
  <si>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</si>
  <si>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</si>
  <si>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</si>
  <si>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</si>
  <si>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</si>
  <si>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</si>
  <si>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</si>
  <si>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</si>
  <si>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</si>
  <si>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</si>
  <si>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</si>
  <si>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</si>
  <si>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</si>
  <si>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</si>
  <si>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</si>
  <si>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</si>
  <si>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</si>
  <si>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</si>
  <si>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</si>
  <si>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</si>
  <si>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</si>
  <si>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</si>
  <si>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</si>
  <si>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</si>
  <si>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</si>
  <si>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</si>
  <si>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</si>
  <si>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</si>
  <si>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</si>
  <si>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</si>
  <si>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</si>
  <si>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</si>
  <si>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</si>
  <si>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</si>
  <si>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</si>
  <si>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</si>
  <si>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</si>
  <si>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</si>
  <si>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</si>
  <si>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</si>
  <si>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</si>
  <si>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</si>
  <si>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</si>
  <si>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</si>
  <si>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</si>
  <si>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</si>
  <si>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</si>
  <si>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</si>
  <si>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</si>
  <si>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</si>
  <si>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</si>
  <si>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</si>
  <si>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</si>
  <si>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</si>
  <si>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</si>
  <si>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</si>
  <si>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</si>
  <si>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</si>
  <si>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</si>
  <si>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</si>
  <si>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</si>
  <si>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</si>
  <si>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</si>
  <si>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</si>
  <si>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</si>
  <si>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</si>
  <si>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</si>
  <si>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</si>
  <si>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</si>
  <si>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</si>
  <si>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</si>
  <si>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</si>
  <si>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</si>
  <si>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</si>
  <si>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</si>
  <si>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</si>
  <si>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</si>
  <si>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</si>
  <si>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</si>
  <si>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</si>
  <si>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</si>
  <si>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</si>
  <si>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</si>
  <si>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</si>
  <si>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</si>
  <si>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</si>
  <si>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</si>
  <si>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</si>
  <si>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</si>
  <si>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</si>
  <si>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</si>
  <si>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</si>
  <si>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</si>
  <si>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</si>
  <si>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</si>
  <si>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</si>
  <si>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</si>
  <si>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</si>
  <si>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</si>
  <si>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</si>
  <si>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</si>
  <si>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</si>
  <si>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</si>
  <si>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</si>
  <si>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</si>
  <si>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</si>
  <si>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</si>
  <si>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</si>
  <si>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</si>
  <si>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</si>
  <si>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</si>
  <si>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</si>
  <si>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</si>
  <si>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</si>
  <si>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</si>
  <si>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</si>
  <si>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</si>
  <si>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</si>
  <si>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</si>
  <si>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</si>
  <si>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</si>
  <si>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</si>
  <si>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</si>
  <si>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</si>
  <si>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</si>
  <si>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</si>
  <si>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</si>
  <si>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</si>
  <si>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</si>
  <si>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</si>
  <si>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</si>
  <si>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</si>
  <si>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</si>
  <si>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</si>
  <si>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</si>
  <si>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</si>
  <si>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</si>
  <si>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</si>
  <si>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</si>
  <si>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</si>
  <si>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</si>
  <si>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</si>
  <si>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</si>
  <si>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</si>
  <si>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</si>
  <si>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</si>
  <si>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</si>
  <si>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</si>
  <si>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</si>
  <si>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</si>
  <si>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</si>
  <si>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</si>
  <si>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</si>
  <si>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</si>
  <si>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</si>
  <si>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</si>
  <si>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</si>
  <si>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</si>
  <si>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</si>
  <si>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</si>
  <si>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</si>
  <si>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</si>
  <si>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</si>
  <si>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</si>
  <si>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</si>
  <si>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</si>
  <si>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</si>
  <si>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</si>
  <si>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</si>
  <si>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</si>
  <si>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</si>
  <si>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</si>
  <si>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</si>
  <si>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</si>
  <si>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</si>
  <si>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</si>
  <si>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</si>
  <si>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</si>
  <si>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</si>
  <si>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</si>
  <si>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</si>
  <si>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</si>
  <si>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</si>
  <si>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</si>
  <si>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</si>
  <si>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</si>
  <si>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</si>
  <si>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</si>
  <si>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</si>
  <si>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</si>
  <si>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</si>
  <si>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</si>
  <si>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</si>
  <si>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</si>
  <si>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</si>
  <si>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</si>
  <si>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</si>
  <si>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</si>
  <si>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</si>
  <si>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</si>
  <si>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</si>
  <si>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</si>
  <si>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</si>
  <si>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</si>
  <si>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</si>
  <si>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</si>
  <si>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</si>
  <si>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</si>
  <si>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</si>
  <si>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</si>
  <si>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</si>
  <si>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</si>
  <si>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</si>
  <si>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</si>
  <si>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</si>
  <si>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</si>
  <si>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</si>
  <si>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</si>
  <si>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</si>
  <si>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</si>
  <si>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</si>
  <si>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</si>
  <si>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</si>
  <si>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</si>
  <si>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</si>
  <si>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</si>
  <si>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</si>
  <si>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</si>
  <si>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</si>
  <si>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</si>
  <si>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</si>
  <si>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</si>
  <si>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</si>
  <si>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</si>
  <si>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</si>
  <si>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</si>
  <si>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</si>
  <si>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</si>
  <si>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</si>
  <si>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</si>
  <si>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</si>
  <si>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</si>
  <si>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</si>
  <si>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</si>
  <si>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</si>
  <si>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</si>
  <si>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</si>
  <si>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</si>
  <si>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</si>
  <si>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</si>
  <si>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</si>
  <si>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</si>
  <si>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</si>
  <si>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</si>
  <si>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</si>
  <si>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</si>
  <si>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</si>
  <si>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</si>
  <si>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</si>
  <si>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</si>
  <si>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</si>
  <si>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</si>
  <si>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</si>
  <si>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</si>
  <si>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</si>
  <si>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</si>
  <si>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</si>
  <si>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</si>
  <si>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</si>
  <si>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</si>
  <si>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</si>
  <si>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</si>
  <si>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</si>
  <si>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</si>
  <si>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</si>
  <si>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</si>
  <si>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</si>
  <si>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</si>
  <si>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</si>
  <si>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</si>
  <si>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</si>
  <si>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</si>
  <si>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</si>
  <si>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</si>
  <si>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</si>
  <si>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</si>
  <si>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</si>
  <si>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</si>
  <si>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</si>
  <si>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</si>
  <si>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</si>
  <si>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</si>
  <si>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</si>
  <si>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</si>
  <si>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</si>
  <si>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</si>
  <si>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</si>
  <si>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</si>
  <si>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</si>
  <si>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</si>
  <si>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</si>
  <si>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</si>
  <si>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</si>
  <si>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</si>
  <si>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</si>
  <si>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</si>
  <si>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</si>
  <si>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</si>
  <si>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</si>
  <si>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</si>
  <si>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</si>
  <si>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</si>
  <si>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</si>
  <si>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</si>
  <si>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</si>
  <si>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</si>
  <si>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</si>
  <si>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</si>
  <si>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</si>
  <si>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</si>
  <si>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</si>
  <si>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</si>
  <si>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</si>
  <si>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</si>
  <si>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</si>
  <si>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</si>
  <si>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</si>
  <si>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</si>
  <si>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</si>
  <si>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</si>
  <si>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</si>
  <si>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</si>
  <si>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</si>
  <si>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</si>
  <si>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</si>
  <si>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</si>
  <si>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</si>
  <si>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</si>
  <si>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</si>
  <si>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</si>
  <si>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</si>
  <si>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</si>
  <si>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</si>
  <si>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</si>
  <si>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</si>
  <si>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</si>
  <si>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</si>
  <si>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</si>
  <si>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</si>
  <si>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</si>
  <si>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</si>
  <si>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</si>
  <si>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</si>
  <si>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</si>
  <si>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</si>
  <si>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</si>
  <si>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</si>
  <si>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</si>
  <si>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</si>
  <si>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</si>
  <si>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</si>
  <si>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</si>
  <si>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</si>
  <si>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</si>
  <si>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</si>
  <si>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</si>
  <si>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</si>
  <si>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</si>
  <si>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</si>
  <si>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</si>
  <si>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</si>
  <si>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</si>
  <si>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</si>
  <si>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</si>
  <si>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</si>
  <si>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</si>
  <si>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</si>
  <si>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</si>
  <si>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</si>
  <si>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</si>
  <si>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</si>
  <si>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</si>
  <si>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</si>
  <si>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</si>
  <si>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</si>
  <si>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</si>
  <si>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</si>
  <si>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</si>
  <si>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</si>
  <si>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</si>
  <si>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</si>
  <si>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</si>
  <si>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</si>
  <si>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</si>
  <si>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</si>
  <si>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</si>
  <si>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</si>
  <si>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</si>
  <si>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</si>
  <si>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</si>
  <si>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</si>
  <si>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</si>
  <si>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</si>
  <si>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</si>
  <si>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</si>
  <si>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</si>
  <si>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</si>
  <si>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</si>
  <si>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</si>
  <si>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</si>
  <si>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</si>
  <si>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</si>
  <si>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</si>
  <si>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</si>
  <si>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</si>
  <si>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</si>
  <si>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</si>
  <si>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</si>
  <si>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</si>
  <si>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</si>
  <si>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</si>
  <si>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</si>
  <si>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</si>
  <si>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</si>
  <si>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</si>
  <si>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</si>
  <si>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</si>
  <si>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</si>
  <si>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</si>
  <si>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</si>
  <si>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</si>
  <si>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</si>
  <si>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</si>
  <si>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</si>
  <si>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</si>
  <si>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</si>
  <si>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</si>
  <si>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</si>
  <si>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</si>
  <si>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</si>
  <si>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</si>
  <si>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</si>
  <si>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</si>
  <si>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</si>
  <si>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</si>
  <si>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</si>
  <si>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</si>
  <si>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</si>
  <si>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</si>
  <si>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</si>
  <si>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</si>
  <si>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</si>
  <si>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</si>
  <si>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</si>
  <si>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</si>
  <si>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</si>
  <si>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</si>
  <si>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</si>
  <si>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</si>
  <si>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</si>
  <si>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</si>
  <si>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</si>
  <si>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</si>
  <si>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</si>
  <si>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</si>
  <si>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</si>
  <si>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</si>
  <si>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</si>
  <si>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</si>
  <si>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</si>
  <si>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</si>
  <si>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</si>
  <si>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</si>
  <si>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</si>
  <si>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</si>
  <si>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</si>
  <si>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</si>
  <si>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</si>
  <si>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</si>
  <si>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</si>
  <si>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</si>
  <si>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</si>
  <si>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</si>
  <si>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</si>
  <si>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</si>
  <si>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</si>
  <si>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</si>
  <si>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</si>
  <si>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</si>
  <si>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</si>
  <si>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</si>
  <si>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</si>
  <si>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</si>
  <si>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</si>
  <si>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</si>
  <si>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</si>
  <si>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</si>
  <si>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</si>
  <si>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</si>
  <si>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</si>
  <si>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</si>
  <si>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</si>
  <si>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</si>
  <si>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</si>
  <si>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</si>
  <si>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</si>
  <si>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</si>
  <si>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</si>
  <si>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</si>
  <si>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</si>
  <si>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</si>
  <si>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</si>
  <si>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</si>
  <si>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</si>
  <si>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</si>
  <si>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</si>
  <si>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</si>
  <si>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</si>
  <si>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</si>
  <si>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</si>
  <si>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</si>
  <si>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</si>
  <si>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</si>
  <si>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</si>
  <si>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</si>
  <si>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</si>
  <si>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</si>
  <si>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</si>
  <si>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</si>
  <si>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</si>
  <si>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</si>
  <si>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</si>
  <si>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</si>
  <si>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</si>
  <si>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</si>
  <si>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</si>
  <si>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</si>
  <si>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</si>
  <si>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</si>
  <si>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</si>
  <si>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</si>
  <si>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</si>
  <si>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</si>
  <si>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</si>
  <si>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</si>
  <si>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</si>
  <si>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</si>
  <si>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</si>
  <si>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</si>
  <si>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</si>
  <si>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</si>
  <si>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</si>
  <si>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</si>
  <si>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</si>
  <si>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</si>
  <si>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</si>
  <si>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</si>
  <si>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</si>
  <si>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</si>
  <si>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</si>
  <si>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</si>
  <si>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</si>
  <si>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</si>
  <si>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</si>
  <si>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</si>
  <si>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</si>
  <si>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</si>
  <si>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</si>
  <si>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</si>
  <si>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</si>
  <si>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</si>
  <si>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</si>
  <si>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</si>
  <si>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</si>
  <si>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</si>
  <si>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</si>
  <si>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</si>
  <si>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</si>
  <si>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</si>
  <si>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</si>
  <si>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</si>
  <si>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</si>
  <si>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</si>
  <si>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</si>
  <si>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</si>
  <si>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</si>
  <si>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</si>
  <si>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</si>
  <si>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</si>
  <si>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</si>
  <si>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</si>
  <si>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</si>
  <si>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</si>
  <si>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</si>
  <si>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</si>
  <si>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</si>
  <si>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</si>
  <si>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</si>
  <si>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</si>
  <si>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</si>
  <si>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</si>
  <si>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</si>
  <si>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</si>
  <si>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</si>
  <si>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</si>
  <si>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</si>
  <si>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</si>
  <si>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</si>
  <si>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</si>
  <si>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</si>
  <si>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</si>
  <si>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</si>
  <si>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</si>
  <si>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</si>
  <si>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</si>
  <si>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</si>
  <si>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</si>
  <si>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</si>
  <si>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</si>
  <si>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</si>
  <si>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</si>
  <si>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</si>
  <si>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</si>
  <si>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</si>
  <si>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</si>
  <si>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</si>
  <si>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</si>
  <si>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</si>
  <si>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</si>
  <si>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</si>
  <si>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</si>
  <si>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</si>
  <si>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</si>
  <si>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</si>
  <si>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</si>
  <si>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</si>
  <si>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</si>
  <si>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</si>
  <si>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</si>
  <si>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</si>
  <si>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</si>
  <si>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</si>
  <si>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</si>
  <si>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</si>
  <si>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</si>
  <si>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</si>
  <si>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</si>
  <si>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</si>
  <si>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</si>
  <si>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</si>
  <si>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</si>
  <si>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</si>
  <si>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</si>
  <si>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</si>
  <si>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</si>
  <si>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</si>
  <si>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</si>
  <si>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</si>
  <si>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</si>
  <si>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</si>
  <si>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</si>
  <si>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</si>
  <si>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</si>
  <si>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</si>
  <si>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</si>
  <si>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</si>
  <si>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</si>
  <si>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</si>
  <si>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</si>
  <si>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</si>
  <si>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</si>
  <si>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</si>
  <si>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</si>
  <si>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</si>
  <si>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</si>
  <si>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</si>
  <si>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</si>
  <si>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</si>
  <si>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</si>
  <si>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</si>
  <si>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</si>
  <si>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</si>
  <si>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</si>
  <si>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</si>
  <si>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</si>
  <si>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</si>
  <si>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</si>
  <si>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</si>
  <si>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</si>
  <si>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</si>
  <si>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</si>
  <si>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</si>
  <si>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</si>
  <si>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</si>
  <si>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</si>
  <si>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</si>
  <si>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</si>
  <si>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</si>
  <si>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</si>
  <si>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</si>
  <si>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</si>
  <si>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</si>
  <si>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</si>
  <si>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</si>
  <si>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</si>
  <si>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</si>
  <si>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</si>
  <si>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</si>
  <si>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</si>
  <si>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</si>
  <si>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</si>
  <si>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</si>
  <si>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</si>
  <si>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</si>
  <si>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</si>
  <si>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</si>
  <si>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</si>
  <si>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</si>
  <si>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</si>
  <si>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</si>
  <si>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</si>
  <si>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</si>
  <si>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</si>
  <si>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</si>
  <si>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</si>
  <si>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</si>
  <si>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</si>
  <si>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</si>
  <si>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</si>
  <si>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</si>
  <si>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</si>
  <si>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</si>
  <si>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</si>
  <si>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</si>
  <si>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</si>
  <si>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</si>
  <si>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</si>
  <si>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</si>
  <si>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</si>
  <si>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</si>
  <si>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</si>
  <si>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</si>
  <si>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</si>
  <si>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</si>
  <si>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</si>
  <si>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</si>
  <si>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</si>
  <si>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</si>
  <si>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</si>
  <si>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</si>
  <si>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</si>
  <si>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</si>
  <si>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</si>
  <si>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</si>
  <si>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</si>
  <si>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</si>
  <si>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</si>
  <si>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</si>
  <si>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</si>
  <si>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</si>
  <si>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</si>
  <si>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</si>
  <si>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</si>
  <si>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</si>
  <si>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</si>
  <si>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</si>
  <si>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</si>
  <si>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</si>
  <si>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</si>
  <si>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</si>
  <si>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</si>
  <si>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</si>
  <si>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</si>
  <si>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</si>
  <si>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</si>
  <si>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</si>
  <si>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</si>
  <si>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</si>
  <si>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</si>
  <si>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</si>
  <si>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</si>
  <si>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</si>
  <si>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</si>
  <si>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</si>
  <si>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</si>
  <si>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</si>
  <si>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</si>
  <si>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</si>
  <si>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</si>
  <si>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</si>
  <si>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</si>
  <si>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</si>
  <si>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</si>
  <si>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</si>
  <si>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</si>
  <si>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</si>
  <si>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</si>
  <si>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</si>
  <si>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</si>
  <si>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</si>
  <si>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</si>
  <si>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</si>
  <si>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</si>
  <si>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</si>
  <si>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</si>
  <si>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</si>
  <si>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</si>
  <si>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</si>
  <si>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</si>
  <si>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</si>
  <si>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</si>
  <si>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</si>
  <si>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</si>
  <si>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</si>
  <si>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</si>
  <si>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</si>
  <si>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</si>
  <si>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</si>
  <si>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</si>
  <si>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</si>
  <si>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</si>
  <si>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</si>
  <si>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</si>
  <si>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</si>
  <si>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</si>
  <si>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</si>
  <si>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</si>
  <si>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</si>
  <si>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</si>
  <si>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</si>
  <si>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</si>
  <si>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</si>
  <si>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</si>
  <si>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</si>
  <si>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</si>
  <si>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</si>
  <si>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</si>
  <si>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</si>
  <si>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</si>
  <si>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</si>
  <si>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</si>
  <si>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</si>
  <si>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</si>
  <si>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</si>
  <si>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</si>
  <si>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</si>
  <si>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</si>
  <si>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</si>
  <si>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</si>
  <si>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</si>
  <si>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</si>
  <si>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</si>
  <si>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</si>
  <si>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</si>
  <si>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</si>
  <si>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</si>
  <si>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</si>
  <si>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</si>
  <si>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</si>
  <si>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</si>
  <si>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</si>
  <si>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</si>
  <si>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</si>
  <si>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</si>
  <si>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</si>
  <si>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</si>
  <si>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</si>
  <si>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</si>
  <si>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</si>
  <si>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</si>
  <si>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</si>
  <si>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</si>
  <si>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</si>
  <si>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</si>
  <si>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</si>
  <si>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</si>
  <si>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</si>
  <si>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</si>
  <si>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</si>
  <si>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</si>
  <si>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</si>
  <si>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</si>
  <si>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</si>
  <si>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</si>
  <si>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</si>
  <si>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</si>
  <si>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</si>
  <si>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</si>
  <si>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</si>
  <si>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</si>
  <si>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</si>
  <si>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</si>
  <si>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</si>
  <si>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</si>
  <si>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</si>
  <si>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</si>
  <si>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</si>
  <si>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</si>
  <si>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</si>
  <si>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</si>
  <si>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</si>
  <si>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</si>
  <si>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</si>
  <si>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</si>
  <si>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</si>
  <si>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</si>
  <si>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</si>
  <si>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</si>
  <si>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</si>
  <si>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</si>
  <si>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</si>
  <si>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</si>
  <si>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</si>
  <si>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</si>
  <si>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</si>
  <si>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</si>
  <si>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</si>
  <si>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</si>
  <si>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</si>
  <si>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</si>
  <si>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</si>
  <si>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</si>
  <si>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</si>
  <si>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</si>
  <si>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</si>
  <si>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</si>
  <si>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</si>
  <si>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</si>
  <si>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</si>
  <si>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</si>
  <si>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</si>
  <si>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</si>
  <si>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</si>
  <si>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</si>
  <si>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</si>
  <si>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</si>
  <si>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</si>
  <si>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</si>
  <si>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</si>
  <si>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</si>
  <si>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</si>
  <si>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</si>
  <si>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</si>
  <si>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</si>
  <si>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</si>
  <si>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</si>
  <si>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</si>
  <si>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</si>
  <si>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</si>
  <si>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</si>
  <si>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</si>
  <si>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</si>
  <si>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</si>
  <si>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</si>
  <si>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</si>
  <si>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</si>
  <si>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</si>
  <si>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</si>
  <si>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</si>
  <si>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</si>
  <si>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</si>
  <si>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</si>
  <si>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</si>
  <si>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</si>
  <si>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</si>
  <si>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</si>
  <si>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</si>
  <si>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</si>
  <si>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</si>
  <si>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</si>
  <si>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</si>
  <si>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</si>
  <si>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</si>
  <si>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</si>
  <si>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</si>
  <si>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</si>
  <si>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</si>
  <si>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</si>
  <si>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</si>
  <si>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</si>
  <si>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</si>
  <si>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</si>
  <si>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</si>
  <si>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</si>
  <si>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</si>
  <si>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</si>
  <si>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</si>
  <si>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</si>
  <si>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</si>
  <si>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</si>
  <si>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</si>
  <si>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</si>
  <si>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</si>
  <si>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</si>
  <si>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</si>
  <si>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</si>
  <si>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</si>
  <si>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</si>
  <si>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</si>
  <si>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</si>
  <si>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</si>
  <si>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</si>
  <si>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</si>
  <si>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</si>
  <si>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</si>
  <si>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</si>
  <si>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</si>
  <si>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</si>
  <si>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</si>
  <si>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</si>
  <si>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</si>
  <si>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</si>
  <si>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</si>
  <si>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</si>
  <si>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</si>
  <si>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</si>
  <si>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</si>
  <si>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</si>
  <si>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</si>
  <si>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</si>
  <si>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</si>
  <si>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</si>
  <si>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</si>
  <si>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</si>
  <si>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</si>
  <si>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</si>
  <si>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</si>
  <si>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</si>
  <si>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</si>
  <si>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</si>
  <si>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</si>
  <si>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</si>
  <si>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</si>
  <si>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</si>
  <si>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</si>
  <si>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</si>
  <si>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</si>
  <si>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</si>
  <si>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</si>
  <si>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</si>
  <si>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</si>
  <si>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</si>
  <si>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</si>
  <si>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</si>
  <si>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</si>
  <si>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</si>
  <si>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</si>
  <si>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</si>
  <si>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</si>
  <si>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</si>
  <si>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</si>
  <si>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</si>
  <si>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</si>
  <si>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</si>
  <si>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</si>
  <si>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</si>
  <si>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</si>
  <si>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</si>
  <si>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</si>
  <si>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</si>
  <si>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</si>
  <si>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</si>
  <si>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</si>
  <si>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</si>
  <si>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</si>
  <si>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</si>
  <si>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</si>
  <si>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</si>
  <si>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</si>
  <si>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</si>
  <si>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</si>
  <si>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</si>
  <si>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</si>
  <si>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</si>
  <si>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</si>
  <si>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</si>
  <si>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</si>
  <si>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</si>
  <si>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</si>
  <si>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</si>
  <si>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</si>
  <si>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</si>
  <si>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</si>
  <si>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</si>
  <si>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</si>
  <si>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</si>
  <si>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</si>
  <si>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</si>
  <si>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</si>
  <si>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</si>
  <si>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</si>
  <si>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</si>
  <si>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</si>
  <si>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</si>
  <si>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</si>
  <si>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</si>
  <si>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</si>
  <si>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</si>
  <si>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</si>
  <si>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</si>
  <si>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</si>
  <si>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</si>
  <si>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</si>
  <si>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</si>
  <si>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</si>
  <si>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</si>
  <si>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</si>
  <si>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</si>
  <si>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</si>
  <si>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</si>
  <si>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</si>
  <si>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</si>
  <si>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</si>
  <si>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</si>
  <si>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</si>
  <si>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</si>
  <si>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</si>
  <si>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</si>
  <si>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</si>
  <si>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</si>
  <si>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</si>
  <si>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</si>
  <si>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</si>
  <si>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</si>
  <si>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</si>
  <si>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</si>
  <si>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</si>
  <si>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</si>
  <si>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</si>
  <si>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</si>
  <si>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</si>
  <si>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</si>
  <si>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</si>
  <si>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</si>
  <si>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</si>
  <si>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</si>
  <si>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</si>
  <si>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</si>
  <si>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</si>
  <si>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</si>
  <si>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</si>
  <si>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</si>
  <si>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</si>
  <si>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</si>
  <si>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</si>
  <si>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</si>
  <si>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</si>
  <si>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</si>
  <si>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</si>
  <si>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</si>
  <si>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</si>
  <si>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</si>
  <si>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</si>
  <si>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</si>
  <si>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</si>
  <si>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</si>
  <si>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</si>
  <si>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</si>
  <si>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</si>
  <si>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</si>
  <si>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</si>
  <si>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</si>
  <si>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</si>
  <si>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</si>
  <si>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</si>
  <si>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</si>
  <si>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</si>
  <si>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</si>
  <si>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</si>
  <si>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</si>
  <si>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</si>
  <si>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</si>
  <si>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</si>
  <si>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</si>
  <si>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</si>
  <si>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</si>
  <si>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</si>
  <si>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</si>
  <si>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</si>
  <si>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</si>
  <si>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</si>
  <si>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</si>
  <si>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</si>
  <si>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</si>
  <si>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</si>
  <si>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</si>
  <si>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</si>
  <si>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</si>
  <si>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</si>
  <si>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</si>
  <si>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</si>
  <si>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</si>
  <si>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</si>
  <si>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</si>
  <si>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</si>
  <si>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</si>
  <si>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</si>
  <si>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</si>
  <si>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</si>
  <si>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</si>
  <si>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</si>
  <si>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</si>
  <si>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</si>
  <si>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</si>
  <si>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</si>
  <si>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</si>
  <si>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</si>
  <si>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</si>
  <si>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</si>
  <si>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</si>
  <si>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</si>
  <si>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</si>
  <si>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</si>
  <si>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</si>
  <si>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</si>
  <si>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</si>
  <si>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</si>
  <si>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</si>
  <si>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</si>
  <si>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</si>
  <si>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</si>
  <si>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</si>
  <si>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</si>
  <si>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</si>
  <si>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</si>
  <si>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</si>
  <si>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</si>
  <si>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</si>
  <si>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</si>
  <si>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</si>
  <si>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</si>
  <si>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</si>
  <si>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</si>
  <si>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</si>
  <si>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</si>
  <si>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</si>
  <si>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</si>
  <si>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</si>
  <si>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</si>
  <si>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</si>
  <si>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</si>
  <si>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</si>
  <si>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</si>
  <si>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</si>
  <si>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</si>
  <si>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</si>
  <si>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</si>
  <si>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</si>
  <si>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</si>
  <si>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</si>
  <si>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</si>
  <si>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</si>
  <si>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</si>
  <si>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</si>
  <si>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</si>
  <si>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</si>
  <si>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</si>
  <si>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</si>
  <si>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</si>
  <si>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</si>
  <si>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</si>
  <si>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</si>
  <si>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</si>
  <si>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</si>
  <si>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</si>
  <si>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</si>
  <si>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</si>
  <si>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</si>
  <si>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</si>
  <si>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</si>
  <si>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</si>
  <si>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</si>
  <si>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</si>
  <si>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</si>
  <si>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</si>
  <si>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</si>
  <si>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</si>
  <si>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</si>
  <si>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</si>
  <si>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</si>
  <si>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</si>
  <si>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</si>
  <si>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</si>
  <si>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</si>
  <si>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</si>
  <si>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</si>
  <si>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</si>
  <si>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</si>
  <si>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</si>
  <si>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</si>
  <si>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</si>
  <si>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</si>
  <si>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</si>
  <si>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</si>
  <si>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</si>
  <si>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</si>
  <si>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</si>
  <si>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</si>
  <si>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</si>
  <si>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</si>
  <si>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</si>
  <si>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</si>
  <si>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</si>
  <si>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</si>
  <si>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</si>
  <si>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</si>
  <si>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</si>
  <si>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</si>
  <si>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</si>
  <si>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</si>
  <si>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</si>
  <si>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</si>
  <si>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</si>
  <si>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</si>
  <si>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</si>
  <si>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</si>
  <si>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</si>
  <si>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</si>
  <si>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</si>
  <si>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</si>
  <si>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</si>
  <si>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</si>
  <si>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</si>
  <si>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</si>
  <si>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</si>
  <si>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</si>
  <si>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</si>
  <si>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</si>
  <si>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</si>
  <si>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</si>
  <si>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</si>
  <si>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</si>
  <si>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</si>
  <si>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</si>
  <si>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</si>
  <si>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</si>
  <si>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</si>
  <si>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</si>
  <si>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</si>
  <si>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</si>
  <si>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</si>
  <si>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</si>
  <si>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</si>
  <si>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</si>
  <si>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</si>
  <si>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</si>
  <si>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</si>
  <si>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</si>
  <si>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</si>
  <si>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</si>
  <si>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</si>
  <si>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</si>
  <si>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</si>
  <si>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</si>
  <si>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</si>
  <si>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</si>
  <si>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</si>
  <si>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</si>
  <si>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</si>
  <si>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</si>
  <si>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</si>
  <si>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</si>
  <si>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</si>
  <si>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</si>
  <si>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</si>
  <si>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</si>
  <si>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</si>
  <si>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</si>
  <si>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</si>
  <si>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</si>
  <si>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</si>
  <si>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</si>
  <si>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</si>
  <si>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</si>
  <si>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</si>
  <si>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</si>
  <si>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</si>
  <si>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</si>
  <si>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</si>
  <si>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</si>
  <si>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</si>
  <si>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</si>
  <si>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</si>
  <si>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</si>
  <si>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</si>
  <si>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</si>
  <si>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</si>
  <si>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</si>
  <si>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</si>
  <si>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</si>
  <si>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</si>
  <si>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</si>
  <si>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</si>
  <si>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</si>
  <si>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</si>
  <si>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</si>
  <si>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</si>
  <si>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</si>
  <si>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</si>
  <si>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</si>
  <si>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</si>
  <si>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</si>
  <si>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</si>
  <si>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</si>
  <si>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</si>
  <si>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</si>
  <si>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</si>
  <si>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</si>
  <si>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</si>
  <si>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</si>
  <si>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</si>
  <si>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</si>
  <si>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</si>
  <si>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</si>
  <si>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</si>
  <si>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</si>
  <si>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</si>
  <si>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</si>
  <si>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</si>
  <si>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</si>
  <si>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</si>
  <si>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</si>
  <si>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</si>
  <si>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</si>
  <si>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</si>
  <si>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</si>
  <si>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</si>
  <si>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</si>
  <si>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</si>
  <si>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</si>
  <si>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</si>
  <si>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</si>
  <si>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</si>
  <si>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</si>
  <si>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</si>
  <si>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</si>
  <si>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</si>
  <si>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</si>
  <si>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</si>
  <si>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</si>
  <si>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</si>
  <si>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</si>
  <si>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</si>
  <si>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</si>
  <si>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</si>
  <si>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</si>
  <si>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</si>
  <si>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</si>
  <si>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</si>
  <si>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</si>
  <si>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</si>
  <si>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</si>
  <si>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</si>
  <si>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</si>
  <si>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</si>
  <si>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</si>
  <si>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</si>
  <si>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</si>
  <si>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</si>
  <si>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</si>
  <si>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</si>
  <si>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</si>
  <si>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</si>
  <si>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</si>
  <si>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</si>
  <si>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</si>
  <si>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</si>
  <si>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</si>
  <si>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</si>
  <si>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</si>
  <si>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</si>
  <si>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</si>
  <si>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</si>
  <si>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</si>
  <si>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</si>
  <si>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</si>
  <si>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</si>
  <si>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</si>
  <si>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</si>
  <si>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</si>
  <si>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</si>
  <si>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</si>
  <si>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</si>
  <si>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</si>
  <si>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</si>
  <si>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</si>
  <si>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</si>
  <si>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</si>
  <si>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</si>
  <si>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</si>
  <si>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</si>
  <si>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</si>
  <si>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</si>
  <si>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</si>
  <si>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</si>
  <si>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</si>
  <si>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</si>
  <si>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</si>
  <si>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</si>
  <si>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</si>
  <si>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</si>
  <si>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</si>
  <si>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</si>
  <si>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</si>
  <si>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</si>
  <si>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</si>
  <si>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</si>
  <si>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</si>
  <si>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</si>
  <si>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</si>
  <si>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</si>
  <si>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</si>
  <si>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</si>
  <si>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</si>
  <si>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</si>
  <si>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</si>
  <si>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</si>
  <si>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</si>
  <si>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</si>
  <si>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</si>
  <si>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</si>
  <si>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</si>
  <si>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</si>
  <si>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</si>
  <si>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</si>
  <si>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</si>
  <si>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</si>
  <si>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</si>
  <si>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</si>
  <si>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</si>
  <si>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</si>
  <si>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</si>
  <si>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</si>
  <si>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</si>
  <si>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</si>
  <si>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</si>
  <si>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</si>
  <si>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</si>
  <si>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</si>
  <si>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</si>
  <si>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</si>
  <si>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</si>
  <si>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</si>
  <si>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</si>
  <si>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</si>
  <si>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</si>
  <si>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</si>
  <si>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</si>
  <si>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</si>
  <si>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</si>
  <si>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</si>
  <si>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</si>
  <si>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</si>
  <si>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</si>
  <si>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</si>
  <si>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</si>
  <si>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</si>
  <si>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</si>
  <si>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</si>
  <si>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</si>
  <si>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</si>
  <si>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</si>
  <si>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</si>
  <si>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</si>
  <si>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</si>
  <si>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</si>
  <si>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</si>
  <si>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</si>
  <si>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</si>
  <si>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</si>
  <si>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</si>
  <si>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</si>
  <si>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</si>
  <si>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</si>
  <si>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</si>
  <si>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</si>
  <si>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</si>
  <si>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</si>
  <si>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</si>
  <si>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</si>
  <si>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</si>
  <si>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</si>
  <si>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</si>
  <si>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</si>
  <si>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</si>
  <si>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</si>
  <si>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</si>
  <si>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</si>
  <si>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</si>
  <si>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</si>
  <si>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</si>
  <si>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</si>
  <si>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</si>
  <si>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</si>
  <si>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</si>
  <si>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</si>
  <si>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</si>
  <si>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</si>
  <si>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</si>
  <si>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</si>
  <si>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</si>
  <si>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</si>
  <si>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</si>
  <si>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</si>
  <si>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</si>
  <si>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</si>
  <si>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</si>
  <si>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</si>
  <si>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</si>
  <si>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</si>
  <si>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</si>
  <si>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</si>
  <si>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</si>
  <si>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</si>
  <si>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</si>
  <si>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</si>
  <si>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</si>
  <si>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</si>
  <si>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</si>
  <si>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</si>
  <si>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</si>
  <si>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</si>
  <si>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</si>
  <si>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</si>
  <si>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</si>
  <si>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</si>
  <si>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</si>
  <si>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</si>
  <si>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</si>
  <si>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</si>
  <si>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</si>
  <si>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</si>
  <si>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</si>
  <si>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</si>
  <si>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</si>
  <si>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</si>
  <si>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</si>
  <si>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</si>
  <si>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</si>
  <si>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</si>
  <si>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</si>
  <si>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</si>
  <si>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</si>
  <si>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</si>
  <si>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</si>
  <si>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</si>
  <si>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</si>
  <si>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</si>
  <si>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</si>
  <si>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</si>
  <si>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</si>
  <si>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</si>
  <si>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</si>
  <si>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</si>
  <si>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</si>
  <si>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</si>
  <si>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</si>
  <si>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</si>
  <si>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</si>
  <si>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</si>
  <si>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</si>
  <si>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</si>
  <si>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</si>
  <si>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</si>
  <si>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</si>
  <si>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</si>
  <si>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</si>
  <si>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</si>
  <si>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</si>
  <si>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</si>
  <si>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</si>
  <si>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</si>
  <si>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</si>
  <si>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</si>
  <si>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</si>
  <si>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</si>
  <si>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</si>
  <si>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</si>
  <si>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</si>
  <si>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</si>
  <si>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</si>
  <si>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</si>
  <si>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</si>
  <si>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</si>
  <si>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</si>
  <si>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</si>
  <si>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</si>
  <si>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</si>
  <si>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</si>
  <si>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</si>
  <si>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</si>
  <si>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</si>
  <si>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</si>
  <si>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</si>
  <si>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</si>
  <si>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</si>
  <si>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</si>
  <si>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</si>
  <si>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</si>
  <si>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</si>
  <si>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</si>
  <si>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</si>
  <si>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</si>
  <si>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</si>
  <si>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</si>
  <si>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</si>
  <si>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</si>
  <si>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</si>
  <si>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</si>
  <si>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</si>
  <si>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</si>
  <si>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</si>
  <si>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</si>
  <si>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</si>
  <si>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</si>
  <si>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</si>
  <si>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</si>
  <si>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</si>
  <si>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</si>
  <si>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</si>
  <si>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</si>
  <si>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</si>
  <si>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</si>
  <si>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</si>
  <si>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</si>
  <si>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</si>
  <si>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</si>
  <si>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</si>
  <si>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</si>
  <si>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</si>
  <si>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</si>
  <si>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</si>
  <si>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</si>
  <si>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</si>
  <si>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</si>
  <si>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</si>
  <si>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</si>
  <si>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</si>
  <si>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</si>
  <si>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</si>
  <si>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</si>
  <si>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</si>
  <si>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</si>
  <si>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</si>
  <si>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</si>
  <si>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</si>
  <si>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</si>
  <si>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</si>
  <si>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</si>
  <si>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</si>
  <si>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</si>
  <si>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</si>
  <si>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</si>
  <si>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</si>
  <si>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</si>
  <si>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</si>
  <si>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</si>
  <si>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</si>
  <si>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</si>
  <si>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</si>
  <si>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</si>
  <si>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</si>
  <si>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</si>
  <si>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</si>
  <si>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</si>
  <si>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</si>
  <si>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</si>
  <si>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</si>
  <si>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</si>
  <si>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</si>
  <si>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</si>
  <si>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</si>
  <si>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</si>
  <si>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</si>
  <si>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</si>
  <si>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</si>
  <si>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</si>
  <si>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</si>
  <si>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</si>
  <si>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</si>
  <si>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</si>
  <si>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</si>
  <si>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</si>
  <si>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</si>
  <si>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</si>
  <si>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</si>
  <si>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</si>
  <si>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</si>
  <si>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</si>
  <si>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</si>
  <si>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</si>
  <si>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</si>
  <si>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</si>
  <si>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</si>
  <si>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</si>
  <si>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</si>
  <si>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</si>
  <si>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</si>
  <si>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</si>
  <si>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</si>
  <si>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</si>
  <si>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</si>
  <si>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</si>
  <si>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</si>
  <si>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</si>
  <si>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</si>
  <si>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</si>
  <si>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</si>
  <si>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</si>
  <si>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</si>
  <si>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</si>
  <si>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</si>
  <si>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</si>
  <si>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</si>
  <si>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</si>
  <si>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</si>
  <si>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</si>
  <si>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</si>
  <si>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</si>
  <si>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</si>
  <si>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</si>
  <si>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</si>
  <si>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</si>
  <si>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</si>
  <si>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</si>
  <si>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</si>
  <si>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</si>
  <si>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</si>
  <si>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</si>
  <si>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</si>
  <si>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</si>
  <si>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</si>
  <si>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</si>
  <si>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</si>
  <si>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</si>
  <si>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</si>
  <si>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</si>
  <si>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</si>
  <si>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</si>
  <si>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</si>
  <si>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</si>
  <si>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</si>
  <si>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</si>
  <si>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</si>
  <si>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</si>
  <si>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</si>
  <si>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</si>
  <si>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</si>
  <si>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</si>
  <si>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</si>
  <si>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</si>
  <si>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</si>
  <si>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</si>
  <si>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</si>
  <si>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</si>
  <si>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</si>
  <si>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</si>
  <si>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</si>
  <si>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</si>
  <si>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</si>
  <si>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</si>
  <si>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</si>
  <si>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</si>
  <si>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</si>
  <si>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</si>
  <si>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</si>
  <si>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</si>
  <si>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</si>
  <si>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</si>
  <si>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</si>
  <si>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</si>
  <si>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</si>
  <si>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</si>
  <si>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</si>
  <si>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</si>
  <si>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</si>
  <si>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</si>
  <si>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</si>
  <si>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</si>
  <si>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</si>
  <si>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</si>
  <si>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</si>
  <si>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</si>
  <si>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</si>
  <si>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</si>
  <si>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</si>
  <si>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</si>
  <si>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</si>
  <si>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</si>
  <si>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</si>
  <si>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</si>
  <si>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</si>
  <si>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</si>
  <si>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</si>
  <si>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</si>
  <si>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</si>
  <si>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</si>
  <si>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</si>
  <si>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</si>
  <si>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</si>
  <si>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</si>
  <si>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</si>
  <si>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</si>
  <si>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</si>
  <si>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</si>
  <si>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</si>
  <si>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</si>
  <si>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</si>
  <si>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</si>
  <si>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</si>
  <si>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</si>
  <si>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</si>
  <si>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</si>
  <si>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</si>
  <si>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</si>
  <si>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</si>
  <si>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</si>
  <si>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</si>
  <si>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</si>
  <si>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</si>
  <si>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</si>
  <si>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</si>
  <si>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</si>
  <si>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</si>
  <si>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</si>
  <si>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</si>
  <si>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</si>
  <si>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</si>
  <si>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</si>
  <si>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</si>
  <si>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</si>
  <si>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</si>
  <si>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</si>
  <si>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</si>
  <si>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</si>
  <si>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</si>
  <si>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</si>
  <si>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</si>
  <si>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</si>
  <si>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</si>
  <si>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</si>
  <si>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</si>
  <si>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</si>
  <si>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</si>
  <si>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</si>
  <si>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</si>
  <si>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</si>
  <si>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</si>
  <si>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</si>
  <si>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</si>
  <si>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</si>
  <si>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</si>
  <si>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</si>
  <si>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</si>
  <si>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</si>
  <si>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</si>
  <si>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</si>
  <si>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</si>
  <si>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</si>
  <si>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</si>
  <si>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</si>
  <si>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</si>
  <si>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</si>
  <si>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</si>
  <si>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</si>
  <si>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</si>
  <si>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</si>
  <si>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</si>
  <si>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</si>
  <si>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</si>
  <si>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</si>
  <si>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</si>
  <si>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</si>
  <si>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</si>
  <si>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</si>
  <si>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</si>
  <si>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</si>
  <si>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</si>
  <si>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</si>
  <si>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</si>
  <si>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</si>
  <si>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</si>
  <si>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</si>
  <si>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</si>
  <si>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</si>
  <si>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</si>
  <si>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</si>
  <si>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</si>
  <si>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</si>
  <si>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</si>
  <si>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</si>
  <si>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</si>
  <si>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</si>
  <si>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</si>
  <si>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</si>
  <si>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</si>
  <si>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</si>
  <si>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</si>
  <si>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</si>
  <si>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</si>
  <si>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</si>
  <si>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</si>
  <si>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</si>
  <si>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</si>
  <si>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</si>
  <si>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</si>
  <si>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</si>
  <si>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</si>
  <si>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</si>
  <si>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</si>
  <si>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</si>
  <si>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</si>
  <si>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</si>
  <si>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</si>
  <si>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</si>
  <si>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</si>
  <si>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</si>
  <si>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</si>
  <si>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</si>
  <si>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</si>
  <si>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</si>
  <si>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</si>
  <si>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</si>
  <si>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</si>
  <si>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</si>
  <si>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</si>
  <si>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</si>
  <si>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</si>
  <si>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</si>
  <si>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</si>
  <si>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</si>
  <si>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</si>
  <si>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</si>
  <si>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</si>
  <si>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</si>
  <si>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</si>
  <si>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</si>
  <si>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</si>
  <si>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</si>
  <si>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</si>
  <si>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</si>
  <si>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</si>
  <si>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</si>
  <si>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</si>
  <si>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</si>
  <si>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</si>
  <si>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</si>
  <si>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</si>
  <si>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</si>
  <si>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</si>
  <si>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</si>
  <si>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</si>
  <si>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</si>
  <si>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</si>
  <si>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</si>
  <si>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</si>
  <si>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</si>
  <si>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</si>
  <si>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</si>
  <si>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</si>
  <si>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</si>
  <si>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</si>
  <si>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</si>
  <si>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</si>
  <si>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</si>
  <si>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</si>
  <si>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</si>
  <si>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</si>
  <si>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</si>
  <si>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</si>
  <si>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</si>
  <si>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</si>
  <si>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</si>
  <si>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</si>
  <si>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</si>
  <si>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</si>
  <si>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</si>
  <si>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</si>
  <si>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</si>
  <si>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</si>
  <si>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</si>
  <si>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</si>
  <si>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</si>
  <si>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</si>
  <si>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</si>
  <si>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</si>
  <si>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</si>
  <si>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</si>
  <si>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</si>
  <si>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</si>
  <si>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</si>
  <si>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</si>
  <si>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</si>
  <si>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</si>
  <si>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</si>
  <si>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</si>
  <si>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</si>
  <si>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</si>
  <si>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</si>
  <si>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</si>
  <si>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</si>
  <si>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</si>
  <si>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</si>
  <si>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</si>
  <si>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</si>
  <si>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</si>
  <si>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</si>
  <si>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</si>
  <si>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</si>
  <si>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</si>
  <si>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</si>
  <si>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</si>
  <si>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</si>
  <si>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</si>
  <si>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</si>
  <si>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</si>
  <si>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</si>
  <si>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</si>
  <si>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</si>
  <si>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</si>
  <si>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</si>
  <si>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</si>
  <si>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</si>
  <si>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</si>
  <si>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</si>
  <si>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</si>
  <si>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</si>
  <si>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</si>
  <si>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</si>
  <si>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</si>
  <si>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</si>
  <si>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</si>
  <si>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</si>
  <si>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</si>
  <si>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</si>
  <si>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</si>
  <si>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</si>
  <si>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</si>
  <si>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</si>
  <si>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</si>
  <si>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</si>
  <si>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</si>
  <si>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</si>
  <si>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</si>
  <si>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</si>
  <si>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</si>
  <si>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</si>
  <si>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</si>
  <si>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</si>
  <si>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</si>
  <si>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</si>
  <si>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</si>
  <si>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</si>
  <si>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</si>
  <si>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</si>
  <si>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</si>
  <si>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</si>
  <si>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</si>
  <si>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</si>
  <si>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</si>
  <si>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</si>
  <si>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</si>
  <si>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</si>
  <si>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</si>
  <si>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</si>
  <si>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</si>
  <si>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</si>
  <si>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</si>
  <si>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</si>
  <si>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</si>
  <si>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</si>
  <si>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</si>
  <si>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</si>
  <si>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</si>
  <si>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</si>
  <si>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</si>
  <si>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</si>
  <si>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</si>
  <si>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</si>
  <si>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</si>
  <si>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</si>
  <si>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</si>
  <si>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</si>
  <si>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</si>
  <si>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</si>
  <si>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</si>
  <si>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</si>
  <si>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</si>
  <si>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</si>
  <si>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</si>
  <si>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</si>
  <si>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</si>
  <si>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</si>
  <si>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</si>
  <si>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</si>
  <si>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</si>
  <si>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</si>
  <si>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</si>
  <si>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</si>
  <si>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</si>
  <si>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</si>
  <si>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</si>
  <si>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</si>
  <si>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</si>
  <si>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</si>
  <si>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</si>
  <si>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</si>
  <si>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</si>
  <si>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</si>
  <si>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</si>
  <si>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</si>
  <si>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</si>
  <si>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</si>
  <si>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</si>
  <si>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</si>
  <si>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</si>
  <si>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</si>
  <si>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</si>
  <si>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</si>
  <si>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</si>
  <si>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</si>
  <si>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</si>
  <si>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</si>
  <si>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</si>
  <si>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</si>
  <si>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</si>
  <si>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</si>
  <si>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</si>
  <si>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</si>
  <si>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</si>
  <si>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</si>
  <si>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</si>
  <si>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</si>
  <si>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</si>
  <si>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</si>
  <si>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</si>
  <si>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</si>
  <si>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</si>
  <si>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</si>
  <si>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</si>
  <si>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</si>
  <si>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</si>
  <si>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</si>
  <si>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</si>
  <si>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</si>
  <si>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</si>
  <si>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</si>
  <si>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</si>
  <si>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</si>
  <si>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</si>
  <si>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</si>
  <si>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</si>
  <si>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</si>
  <si>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</si>
  <si>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</si>
  <si>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</si>
  <si>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</si>
  <si>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</si>
  <si>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</si>
  <si>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</si>
  <si>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</si>
  <si>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</si>
  <si>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</si>
  <si>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</si>
  <si>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</si>
  <si>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</si>
  <si>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</si>
  <si>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</si>
  <si>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</si>
  <si>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</si>
  <si>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</si>
  <si>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</si>
  <si>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</si>
  <si>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</si>
  <si>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</si>
  <si>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</si>
  <si>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</si>
  <si>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</si>
  <si>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</si>
  <si>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</si>
  <si>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</si>
  <si>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</si>
  <si>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</si>
  <si>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</si>
  <si>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</si>
  <si>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</si>
  <si>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</si>
  <si>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</si>
  <si>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</si>
  <si>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</si>
  <si>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</si>
  <si>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</si>
  <si>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</si>
  <si>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</si>
  <si>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</si>
  <si>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</si>
  <si>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</si>
  <si>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</si>
  <si>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</si>
  <si>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</si>
  <si>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</si>
  <si>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</si>
  <si>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</si>
  <si>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</si>
  <si>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</si>
  <si>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</si>
  <si>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</si>
  <si>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</si>
  <si>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</si>
  <si>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</si>
  <si>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</si>
  <si>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</si>
  <si>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</si>
  <si>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</si>
  <si>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</si>
  <si>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</si>
  <si>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</si>
  <si>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</si>
  <si>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</si>
  <si>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</si>
  <si>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</si>
  <si>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</si>
  <si>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</si>
  <si>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</si>
  <si>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</si>
  <si>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</si>
  <si>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</si>
  <si>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</si>
  <si>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</si>
  <si>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</si>
  <si>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</si>
  <si>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</si>
  <si>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</si>
  <si>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</si>
  <si>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</si>
  <si>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</si>
  <si>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</si>
  <si>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</si>
  <si>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</si>
  <si>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</si>
  <si>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</si>
  <si>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</si>
  <si>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</si>
  <si>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</si>
  <si>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</si>
  <si>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</si>
  <si>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</si>
  <si>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</si>
  <si>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</si>
  <si>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</si>
  <si>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</si>
  <si>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</si>
  <si>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</si>
  <si>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</si>
  <si>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</si>
  <si>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</si>
  <si>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</si>
  <si>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</si>
  <si>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</si>
  <si>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</si>
  <si>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</si>
  <si>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</si>
  <si>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</si>
  <si>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</si>
  <si>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</si>
  <si>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</si>
  <si>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</si>
  <si>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</si>
  <si>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</si>
  <si>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</si>
  <si>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</si>
  <si>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</si>
  <si>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</si>
  <si>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</si>
  <si>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</si>
  <si>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</si>
  <si>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</si>
  <si>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</si>
  <si>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</si>
  <si>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</si>
  <si>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</si>
  <si>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</si>
  <si>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</si>
  <si>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</si>
  <si>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</si>
  <si>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</si>
  <si>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</si>
  <si>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</si>
  <si>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</si>
  <si>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</si>
  <si>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</si>
  <si>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</si>
  <si>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</si>
  <si>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</si>
  <si>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</si>
  <si>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</si>
  <si>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</si>
  <si>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</si>
  <si>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</si>
  <si>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</si>
  <si>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</si>
  <si>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</si>
  <si>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</si>
  <si>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</si>
  <si>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</si>
  <si>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</si>
  <si>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</si>
  <si>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</si>
  <si>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</si>
  <si>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</si>
  <si>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</si>
  <si>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</si>
  <si>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</si>
  <si>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</si>
  <si>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</si>
  <si>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</si>
  <si>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</si>
  <si>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</si>
  <si>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</si>
  <si>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</si>
  <si>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</si>
  <si>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</si>
  <si>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</si>
  <si>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</si>
  <si>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</si>
  <si>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</si>
  <si>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</si>
  <si>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</si>
  <si>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</si>
  <si>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</si>
  <si>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</si>
  <si>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</si>
  <si>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</si>
  <si>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</si>
  <si>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</si>
  <si>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</si>
  <si>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</si>
  <si>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</si>
  <si>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</si>
  <si>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</si>
  <si>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</si>
  <si>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</si>
  <si>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</si>
  <si>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</si>
  <si>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</si>
  <si>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</si>
  <si>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</si>
  <si>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</si>
  <si>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</si>
  <si>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</si>
  <si>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</si>
  <si>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</si>
  <si>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</si>
  <si>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</si>
  <si>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</si>
  <si>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</si>
  <si>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</si>
  <si>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</si>
  <si>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</si>
  <si>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</si>
  <si>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</si>
  <si>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</si>
  <si>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</si>
  <si>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</si>
  <si>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</si>
  <si>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</si>
  <si>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</si>
  <si>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</si>
  <si>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</si>
  <si>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</si>
  <si>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</si>
  <si>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</si>
  <si>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</si>
  <si>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</si>
  <si>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</si>
  <si>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</si>
  <si>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</si>
  <si>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</si>
  <si>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</si>
  <si>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</si>
  <si>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</si>
  <si>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</si>
  <si>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</si>
  <si>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</si>
  <si>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</si>
  <si>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</si>
  <si>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</si>
  <si>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</si>
  <si>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</si>
  <si>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</si>
  <si>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</si>
  <si>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</si>
  <si>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</si>
  <si>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</si>
  <si>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</si>
  <si>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</si>
  <si>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</si>
  <si>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</si>
  <si>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</si>
  <si>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</si>
  <si>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</si>
  <si>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</si>
  <si>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</si>
  <si>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</si>
  <si>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</si>
  <si>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</si>
  <si>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</si>
  <si>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</si>
  <si>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</si>
  <si>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</si>
  <si>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</si>
  <si>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</si>
  <si>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</si>
  <si>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</si>
  <si>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</si>
  <si>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</si>
  <si>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</si>
  <si>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</si>
  <si>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</si>
  <si>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</si>
  <si>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</si>
  <si>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</si>
  <si>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</si>
  <si>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</si>
  <si>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</si>
  <si>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</si>
  <si>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</si>
  <si>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</si>
  <si>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</si>
  <si>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</si>
  <si>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</si>
  <si>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</si>
  <si>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</si>
  <si>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</si>
  <si>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</si>
  <si>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</si>
  <si>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</si>
  <si>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</si>
  <si>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</si>
  <si>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</si>
  <si>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</si>
  <si>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</si>
  <si>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</si>
  <si>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</si>
  <si>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</si>
  <si>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</si>
  <si>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</si>
  <si>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</si>
  <si>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</si>
  <si>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</si>
  <si>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</si>
  <si>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</si>
  <si>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</si>
  <si>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</si>
  <si>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</si>
  <si>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</si>
  <si>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</si>
  <si>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</si>
  <si>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</si>
  <si>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</si>
  <si>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</si>
  <si>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</si>
  <si>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</si>
  <si>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</si>
  <si>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</si>
  <si>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</si>
  <si>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</si>
  <si>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</si>
  <si>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</si>
  <si>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</si>
  <si>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</si>
  <si>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</si>
  <si>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</si>
  <si>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</si>
  <si>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</si>
  <si>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</si>
  <si>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</si>
  <si>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</si>
  <si>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</si>
  <si>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</si>
  <si>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</si>
  <si>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</si>
  <si>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</si>
  <si>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</si>
  <si>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</si>
  <si>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</si>
  <si>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</si>
  <si>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</si>
  <si>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</si>
  <si>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</si>
  <si>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</si>
  <si>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</si>
  <si>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</si>
  <si>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</si>
  <si>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</si>
  <si>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</si>
  <si>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</si>
  <si>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</si>
  <si>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</si>
  <si>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</si>
  <si>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</si>
  <si>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</si>
  <si>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</si>
  <si>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</si>
  <si>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</si>
  <si>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</si>
  <si>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</si>
  <si>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</si>
  <si>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</si>
  <si>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</si>
  <si>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</si>
  <si>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</si>
  <si>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</si>
  <si>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</si>
  <si>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</si>
  <si>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</si>
  <si>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</si>
  <si>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</si>
  <si>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</si>
  <si>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</si>
  <si>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</si>
  <si>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</si>
  <si>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</si>
  <si>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</si>
  <si>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</si>
  <si>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</si>
  <si>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</si>
  <si>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</si>
  <si>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</si>
  <si>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</si>
  <si>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</si>
  <si>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</si>
  <si>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</si>
  <si>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</si>
  <si>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</si>
  <si>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</si>
  <si>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</si>
  <si>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</si>
  <si>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</si>
  <si>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</si>
  <si>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</si>
  <si>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</si>
  <si>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</si>
  <si>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</si>
  <si>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</si>
  <si>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</si>
  <si>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</si>
  <si>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</si>
  <si>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</si>
  <si>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</si>
  <si>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</si>
  <si>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</si>
  <si>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</si>
  <si>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</si>
  <si>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</si>
  <si>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</si>
  <si>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</si>
  <si>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</si>
  <si>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</si>
  <si>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</si>
  <si>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</si>
  <si>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</si>
  <si>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</si>
  <si>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</si>
  <si>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</si>
  <si>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</si>
  <si>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</si>
  <si>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</si>
  <si>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</si>
  <si>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</si>
  <si>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</si>
  <si>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</si>
  <si>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</si>
  <si>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</si>
  <si>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</si>
  <si>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</si>
  <si>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</si>
  <si>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</si>
  <si>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</si>
  <si>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</si>
  <si>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</si>
  <si>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</si>
  <si>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</si>
  <si>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</si>
  <si>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</si>
  <si>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</si>
  <si>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</si>
  <si>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</si>
  <si>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</si>
  <si>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</si>
  <si>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</si>
  <si>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</si>
  <si>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</si>
  <si>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</si>
  <si>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</si>
  <si>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</si>
  <si>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</si>
  <si>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</si>
  <si>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</si>
  <si>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</si>
  <si>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</si>
  <si>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</si>
  <si>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</si>
  <si>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</si>
  <si>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</si>
  <si>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</si>
  <si>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</si>
  <si>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</si>
  <si>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</si>
  <si>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</si>
  <si>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</si>
  <si>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</si>
  <si>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</si>
  <si>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</si>
  <si>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</si>
  <si>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</si>
  <si>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</si>
  <si>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</si>
  <si>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</si>
  <si>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</si>
  <si>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</si>
  <si>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</si>
  <si>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</si>
  <si>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</si>
  <si>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</si>
  <si>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</si>
  <si>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</si>
  <si>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</si>
  <si>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</si>
  <si>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</si>
  <si>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</si>
  <si>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</si>
  <si>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</si>
  <si>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</si>
  <si>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</si>
  <si>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</si>
  <si>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</si>
  <si>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</si>
  <si>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</si>
  <si>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</si>
  <si>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</si>
  <si>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</si>
  <si>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</si>
  <si>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</si>
  <si>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</si>
  <si>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</si>
  <si>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</si>
  <si>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</si>
  <si>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</si>
  <si>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</si>
  <si>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</si>
  <si>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</si>
  <si>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</si>
  <si>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</si>
  <si>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</si>
  <si>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</si>
  <si>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</si>
  <si>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</si>
  <si>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</si>
  <si>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</si>
  <si>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</si>
  <si>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</si>
  <si>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</si>
  <si>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</si>
  <si>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</si>
  <si>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</si>
  <si>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</si>
  <si>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</si>
  <si>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</si>
  <si>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</si>
  <si>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</si>
  <si>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</si>
  <si>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</si>
  <si>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</si>
  <si>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</si>
  <si>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</si>
  <si>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</si>
  <si>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</si>
  <si>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</si>
  <si>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</si>
  <si>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</si>
  <si>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</si>
  <si>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</si>
  <si>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</si>
  <si>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</si>
  <si>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</si>
  <si>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</si>
  <si>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</si>
  <si>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</si>
  <si>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</si>
  <si>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</si>
  <si>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</si>
  <si>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</si>
  <si>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</si>
  <si>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</si>
  <si>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</si>
  <si>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</si>
  <si>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</si>
  <si>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</si>
  <si>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</si>
  <si>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</si>
  <si>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</si>
  <si>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</si>
  <si>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</si>
  <si>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</si>
  <si>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</si>
  <si>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</si>
  <si>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</si>
  <si>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</si>
  <si>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</si>
  <si>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</si>
  <si>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</si>
  <si>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</si>
  <si>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</si>
  <si>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</si>
  <si>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</si>
  <si>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</si>
  <si>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</si>
  <si>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</si>
  <si>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</si>
  <si>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</si>
  <si>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</si>
  <si>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</si>
  <si>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</si>
  <si>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</si>
  <si>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</si>
  <si>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</si>
  <si>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</si>
  <si>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</si>
  <si>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</si>
  <si>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</si>
  <si>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</si>
  <si>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</si>
  <si>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</si>
  <si>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</si>
  <si>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</si>
  <si>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</si>
  <si>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</si>
  <si>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</si>
  <si>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</si>
  <si>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</si>
  <si>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</si>
  <si>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</si>
  <si>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</si>
  <si>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</si>
  <si>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</si>
  <si>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</si>
  <si>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</si>
  <si>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</si>
  <si>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</si>
  <si>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</si>
  <si>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</si>
  <si>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</si>
  <si>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</si>
  <si>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</si>
  <si>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</si>
  <si>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</si>
  <si>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</si>
  <si>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</si>
  <si>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</si>
  <si>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</si>
  <si>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</si>
  <si>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</si>
  <si>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</si>
  <si>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</si>
  <si>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</si>
  <si>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</si>
  <si>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</si>
  <si>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</si>
  <si>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</si>
  <si>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</si>
  <si>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</si>
  <si>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</si>
  <si>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</si>
  <si>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</si>
  <si>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</si>
  <si>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</si>
  <si>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</si>
  <si>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</si>
  <si>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</si>
  <si>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</si>
  <si>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</si>
  <si>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</si>
  <si>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</si>
  <si>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</si>
  <si>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</si>
  <si>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</si>
  <si>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</si>
  <si>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</si>
  <si>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</si>
  <si>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</si>
  <si>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</si>
  <si>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</si>
  <si>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</si>
  <si>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</si>
  <si>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</si>
  <si>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</si>
  <si>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</si>
  <si>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</si>
  <si>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</si>
  <si>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</si>
  <si>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</si>
  <si>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</si>
  <si>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</si>
  <si>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</si>
  <si>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</si>
  <si>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</si>
  <si>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</si>
  <si>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</si>
  <si>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</si>
  <si>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</si>
  <si>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</si>
  <si>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</si>
  <si>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</si>
  <si>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</si>
  <si>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</si>
  <si>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</si>
  <si>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</si>
  <si>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</si>
  <si>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</si>
  <si>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</si>
  <si>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</si>
  <si>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</si>
  <si>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</si>
  <si>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</si>
  <si>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</si>
  <si>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</si>
  <si>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</si>
  <si>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</si>
  <si>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</si>
  <si>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</si>
  <si>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</si>
  <si>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</si>
  <si>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</si>
  <si>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</si>
  <si>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</si>
  <si>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</si>
  <si>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</si>
  <si>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</si>
  <si>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</si>
  <si>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</si>
  <si>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</si>
  <si>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</si>
  <si>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</si>
  <si>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</si>
  <si>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</si>
  <si>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</si>
  <si>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</si>
  <si>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</si>
  <si>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</si>
  <si>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</si>
  <si>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</si>
  <si>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</si>
  <si>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</si>
  <si>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</si>
  <si>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</si>
  <si>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</si>
  <si>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</si>
  <si>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</si>
  <si>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</si>
  <si>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</si>
  <si>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</si>
  <si>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</si>
  <si>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</si>
  <si>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</si>
  <si>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</si>
  <si>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</si>
  <si>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</si>
  <si>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</si>
  <si>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</si>
  <si>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</si>
  <si>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</si>
  <si>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</si>
  <si>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</si>
  <si>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</si>
  <si>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</si>
  <si>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</si>
  <si>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</si>
  <si>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</si>
  <si>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</si>
  <si>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</si>
  <si>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</si>
  <si>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</si>
  <si>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</si>
  <si>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</si>
  <si>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</si>
  <si>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</si>
  <si>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</si>
  <si>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</si>
  <si>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</si>
  <si>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</si>
  <si>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</si>
  <si>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</si>
  <si>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</si>
  <si>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</si>
  <si>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</si>
  <si>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</si>
  <si>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</si>
  <si>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</si>
  <si>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</si>
  <si>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</si>
  <si>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</si>
  <si>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</si>
  <si>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</si>
  <si>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</si>
  <si>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</si>
  <si>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</si>
  <si>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</si>
  <si>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</si>
  <si>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</si>
  <si>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</si>
  <si>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</si>
  <si>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</si>
  <si>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</si>
  <si>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</si>
  <si>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</si>
  <si>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</si>
  <si>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</si>
  <si>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</si>
  <si>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</si>
  <si>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</si>
  <si>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</si>
  <si>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</si>
  <si>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</si>
  <si>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</si>
  <si>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</si>
  <si>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</si>
  <si>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</si>
  <si>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</si>
  <si>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</si>
  <si>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</si>
  <si>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</si>
  <si>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</si>
  <si>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</si>
  <si>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</si>
  <si>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</si>
  <si>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</si>
  <si>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</si>
  <si>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</si>
  <si>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</si>
  <si>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</si>
  <si>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</si>
  <si>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</si>
  <si>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</si>
  <si>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</si>
  <si>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</si>
  <si>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</si>
  <si>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</si>
  <si>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</si>
  <si>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</si>
  <si>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</si>
  <si>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</si>
  <si>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</si>
  <si>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</si>
  <si>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</si>
  <si>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</si>
  <si>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</si>
  <si>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</si>
  <si>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</si>
  <si>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</si>
  <si>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</si>
  <si>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</si>
  <si>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</si>
  <si>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</si>
  <si>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</si>
  <si>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</si>
  <si>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</si>
  <si>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</si>
  <si>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</si>
  <si>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</si>
  <si>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</si>
  <si>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</si>
  <si>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</si>
  <si>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</si>
  <si>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</si>
  <si>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</si>
  <si>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</si>
  <si>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</si>
  <si>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</si>
  <si>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</si>
  <si>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</si>
  <si>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</si>
  <si>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</si>
  <si>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</si>
  <si>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</si>
  <si>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</si>
  <si>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</si>
  <si>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</si>
  <si>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</si>
  <si>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</si>
  <si>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</si>
  <si>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</si>
  <si>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</si>
  <si>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</si>
  <si>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</si>
  <si>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</si>
  <si>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</si>
  <si>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</si>
  <si>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</si>
  <si>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</si>
  <si>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</si>
  <si>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</si>
  <si>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</si>
  <si>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</si>
  <si>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</si>
  <si>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</si>
  <si>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</si>
  <si>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</si>
  <si>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</si>
  <si>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</si>
  <si>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</si>
  <si>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</si>
  <si>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</si>
  <si>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</si>
  <si>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</si>
  <si>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</si>
  <si>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</si>
  <si>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</si>
  <si>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</si>
  <si>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</si>
  <si>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</si>
  <si>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</si>
  <si>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</si>
  <si>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</si>
  <si>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</si>
  <si>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</si>
  <si>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</si>
  <si>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</si>
  <si>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</si>
  <si>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</si>
  <si>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</si>
  <si>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</si>
  <si>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</si>
  <si>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</si>
  <si>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</si>
  <si>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</si>
  <si>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</si>
  <si>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</si>
  <si>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</si>
  <si>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</si>
  <si>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</si>
  <si>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</si>
  <si>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</si>
  <si>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</si>
  <si>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</si>
  <si>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</si>
  <si>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</si>
  <si>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</si>
  <si>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</si>
  <si>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</si>
  <si>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</si>
  <si>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</si>
  <si>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</si>
  <si>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</si>
  <si>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</si>
  <si>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</si>
  <si>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</si>
  <si>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</si>
  <si>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</si>
  <si>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</si>
  <si>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</si>
  <si>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</si>
  <si>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</si>
  <si>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</si>
  <si>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</si>
  <si>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</si>
  <si>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</si>
  <si>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</si>
  <si>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</si>
  <si>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</si>
  <si>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</si>
  <si>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</si>
  <si>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</si>
  <si>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</si>
  <si>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</si>
  <si>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</si>
  <si>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</si>
  <si>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</si>
  <si>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</si>
  <si>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</si>
  <si>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</si>
  <si>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</si>
  <si>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</si>
  <si>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</si>
  <si>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</si>
  <si>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</si>
  <si>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</si>
  <si>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</si>
  <si>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</si>
  <si>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</si>
  <si>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</si>
  <si>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</si>
  <si>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</si>
  <si>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</si>
  <si>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</si>
  <si>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</si>
  <si>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</si>
  <si>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</si>
  <si>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</si>
  <si>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</si>
  <si>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</si>
  <si>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</si>
  <si>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</si>
  <si>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</si>
  <si>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</si>
  <si>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</si>
  <si>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</si>
  <si>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</si>
  <si>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</si>
  <si>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</si>
  <si>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</si>
  <si>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</si>
  <si>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</si>
  <si>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</si>
  <si>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</si>
  <si>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</si>
  <si>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</si>
  <si>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</si>
  <si>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</si>
  <si>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</si>
  <si>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</si>
  <si>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</si>
  <si>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</si>
  <si>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</si>
  <si>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</si>
  <si>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</si>
  <si>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</si>
  <si>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</si>
  <si>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</si>
  <si>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</si>
  <si>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</si>
  <si>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</si>
  <si>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</si>
  <si>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</si>
  <si>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</si>
  <si>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</si>
  <si>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</si>
  <si>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</si>
  <si>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</si>
  <si>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</si>
  <si>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</si>
  <si>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</si>
  <si>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</si>
  <si>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</si>
  <si>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</si>
  <si>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</si>
  <si>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</si>
  <si>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</si>
  <si>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</si>
  <si>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</si>
  <si>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</si>
  <si>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</si>
  <si>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</si>
  <si>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</si>
  <si>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</si>
  <si>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</si>
  <si>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</si>
  <si>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</si>
  <si>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</si>
  <si>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</si>
  <si>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</si>
  <si>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</si>
  <si>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</si>
  <si>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</si>
  <si>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</si>
  <si>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</si>
  <si>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</si>
  <si>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</si>
  <si>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</si>
  <si>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</si>
  <si>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</si>
  <si>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</si>
  <si>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</si>
  <si>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</si>
  <si>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</si>
  <si>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</si>
  <si>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</si>
  <si>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</si>
  <si>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</si>
  <si>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</si>
  <si>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</si>
  <si>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</si>
  <si>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</si>
  <si>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</si>
  <si>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</si>
  <si>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</si>
  <si>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</si>
  <si>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</si>
  <si>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</si>
  <si>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</si>
  <si>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</si>
  <si>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</si>
  <si>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</si>
  <si>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</si>
  <si>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</si>
  <si>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</si>
  <si>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</si>
  <si>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</si>
  <si>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</si>
  <si>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</si>
  <si>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</si>
  <si>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</si>
  <si>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</si>
  <si>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</si>
  <si>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</si>
  <si>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</si>
  <si>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</si>
  <si>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</si>
  <si>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</si>
  <si>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</si>
  <si>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</si>
  <si>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</si>
  <si>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</si>
  <si>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</si>
  <si>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</si>
  <si>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</si>
  <si>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</si>
  <si>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</si>
  <si>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</si>
  <si>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</si>
  <si>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</si>
  <si>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</si>
  <si>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</si>
  <si>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</si>
  <si>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</si>
  <si>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</si>
  <si>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</si>
  <si>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</si>
  <si>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</si>
  <si>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</si>
  <si>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</si>
  <si>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</si>
  <si>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</si>
  <si>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</si>
  <si>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</si>
  <si>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</si>
  <si>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</si>
  <si>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</si>
  <si>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</si>
  <si>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</si>
  <si>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</si>
  <si>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</si>
  <si>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</si>
  <si>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</si>
  <si>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</si>
  <si>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</si>
  <si>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</si>
  <si>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</si>
  <si>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</si>
  <si>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</si>
  <si>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</si>
  <si>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</si>
  <si>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</si>
  <si>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</si>
  <si>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</si>
  <si>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</si>
  <si>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</si>
  <si>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</si>
  <si>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</si>
  <si>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</si>
  <si>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</si>
  <si>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</si>
  <si>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</si>
  <si>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</si>
  <si>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</si>
  <si>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</si>
  <si>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</si>
  <si>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</si>
  <si>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</si>
  <si>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</si>
  <si>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</si>
  <si>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</si>
  <si>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</si>
  <si>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</si>
  <si>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</si>
  <si>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</si>
  <si>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</si>
  <si>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</si>
  <si>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</si>
  <si>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</si>
  <si>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</si>
  <si>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</si>
  <si>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</si>
  <si>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</si>
  <si>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</si>
  <si>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</si>
  <si>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</si>
  <si>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</si>
  <si>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</si>
  <si>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</si>
  <si>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</si>
  <si>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</si>
  <si>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</si>
  <si>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</si>
  <si>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</si>
  <si>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</si>
  <si>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</si>
  <si>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</si>
  <si>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</si>
  <si>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</si>
  <si>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</si>
  <si>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</si>
  <si>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</si>
  <si>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</si>
  <si>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</si>
  <si>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</si>
  <si>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</si>
  <si>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</si>
  <si>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</si>
  <si>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</si>
  <si>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</si>
  <si>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</si>
  <si>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</si>
  <si>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</si>
  <si>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</si>
  <si>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</si>
  <si>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</si>
  <si>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</si>
  <si>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</si>
  <si>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</si>
  <si>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</si>
  <si>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</si>
  <si>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</si>
  <si>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</si>
  <si>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</si>
  <si>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</si>
  <si>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</si>
  <si>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</si>
  <si>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</si>
  <si>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</si>
  <si>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</si>
  <si>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</si>
  <si>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</si>
  <si>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</si>
  <si>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</si>
  <si>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</si>
  <si>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</si>
  <si>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</si>
  <si>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</si>
  <si>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</si>
  <si>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</si>
  <si>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</si>
  <si>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</si>
  <si>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</si>
  <si>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</si>
  <si>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</si>
  <si>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</si>
  <si>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</si>
  <si>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</si>
  <si>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</si>
  <si>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</si>
  <si>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</si>
  <si>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</si>
  <si>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</si>
  <si>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</si>
  <si>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</si>
  <si>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</si>
  <si>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</si>
  <si>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</si>
  <si>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</si>
  <si>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</si>
  <si>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</si>
  <si>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</si>
  <si>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</si>
  <si>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</si>
  <si>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</si>
  <si>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</si>
  <si>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</si>
  <si>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</si>
  <si>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</si>
  <si>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</si>
  <si>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</si>
  <si>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</si>
  <si>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</si>
  <si>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</si>
  <si>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</si>
  <si>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</si>
  <si>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</si>
  <si>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</si>
  <si>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</si>
  <si>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</si>
  <si>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</si>
  <si>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</si>
  <si>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</si>
  <si>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</si>
  <si>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</si>
  <si>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</si>
  <si>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</si>
  <si>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</si>
  <si>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</si>
  <si>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</si>
  <si>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</si>
  <si>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</si>
  <si>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</si>
  <si>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</si>
  <si>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</si>
  <si>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</si>
  <si>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</si>
  <si>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</si>
  <si>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</si>
  <si>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</si>
  <si>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</si>
  <si>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</si>
  <si>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</si>
  <si>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</si>
  <si>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</si>
  <si>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</si>
  <si>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</si>
  <si>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</si>
  <si>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</si>
  <si>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</si>
  <si>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</si>
  <si>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</si>
  <si>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</si>
  <si>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</si>
  <si>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</si>
  <si>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</si>
  <si>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</si>
  <si>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</si>
  <si>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</si>
  <si>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</si>
  <si>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</si>
  <si>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</si>
  <si>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</si>
  <si>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</si>
  <si>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</si>
  <si>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</si>
  <si>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</si>
  <si>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</si>
  <si>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</si>
  <si>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</si>
  <si>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</si>
  <si>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</si>
  <si>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</si>
  <si>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</si>
  <si>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</si>
  <si>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</si>
  <si>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</si>
  <si>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</si>
  <si>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</si>
  <si>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</si>
  <si>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</si>
  <si>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</si>
  <si>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</si>
  <si>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</si>
  <si>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</si>
  <si>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</si>
  <si>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</si>
  <si>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</si>
  <si>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</si>
  <si>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</si>
  <si>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</si>
  <si>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</si>
  <si>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</si>
  <si>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</si>
  <si>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</si>
  <si>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</si>
  <si>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</si>
  <si>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</si>
  <si>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</si>
  <si>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</si>
  <si>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</si>
  <si>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</si>
  <si>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</si>
  <si>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</si>
  <si>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</si>
  <si>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</si>
  <si>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</si>
  <si>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</si>
  <si>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</si>
  <si>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</si>
  <si>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</si>
  <si>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</si>
  <si>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</si>
  <si>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</si>
  <si>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</si>
  <si>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</si>
  <si>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</si>
  <si>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</si>
  <si>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</si>
  <si>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</si>
  <si>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</si>
  <si>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</si>
  <si>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</si>
  <si>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</si>
  <si>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</si>
  <si>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</si>
  <si>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</si>
  <si>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</si>
  <si>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</si>
  <si>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</si>
  <si>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</si>
  <si>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</si>
  <si>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</si>
  <si>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</si>
  <si>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</si>
  <si>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</si>
  <si>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</si>
  <si>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</si>
  <si>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</si>
  <si>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</si>
  <si>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</si>
  <si>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</si>
  <si>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</si>
  <si>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</si>
  <si>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</si>
  <si>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</si>
  <si>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</si>
  <si>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</si>
  <si>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</si>
  <si>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</si>
  <si>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</si>
  <si>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</si>
  <si>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</si>
  <si>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</si>
  <si>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</si>
  <si>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</si>
  <si>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</si>
  <si>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</si>
  <si>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</si>
  <si>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</si>
  <si>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</si>
  <si>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</si>
  <si>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</si>
  <si>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</si>
  <si>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</si>
  <si>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</si>
  <si>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</si>
  <si>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</si>
  <si>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</si>
  <si>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</si>
  <si>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</si>
  <si>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</si>
  <si>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</si>
  <si>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</si>
  <si>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</si>
  <si>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</si>
  <si>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</si>
  <si>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</si>
  <si>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</si>
  <si>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</si>
  <si>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</si>
  <si>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</si>
  <si>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</si>
  <si>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</si>
  <si>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</si>
  <si>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</si>
  <si>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</si>
  <si>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</si>
  <si>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</si>
  <si>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</si>
  <si>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</si>
  <si>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</si>
  <si>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</si>
  <si>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</si>
  <si>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</si>
  <si>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</si>
  <si>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</si>
  <si>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</si>
  <si>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</si>
  <si>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</si>
  <si>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</si>
  <si>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</si>
  <si>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</si>
  <si>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</si>
  <si>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</si>
  <si>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</si>
  <si>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</si>
  <si>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</si>
  <si>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</si>
  <si>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</si>
  <si>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</si>
  <si>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</si>
  <si>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</si>
  <si>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</si>
  <si>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</si>
  <si>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</si>
  <si>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</si>
  <si>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</si>
  <si>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</si>
  <si>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</si>
  <si>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</si>
  <si>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</si>
  <si>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</si>
  <si>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</si>
  <si>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</si>
  <si>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</si>
  <si>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</si>
  <si>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</si>
  <si>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</si>
  <si>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</si>
  <si>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</si>
  <si>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</si>
  <si>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</si>
  <si>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</si>
  <si>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</si>
  <si>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</si>
  <si>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</si>
  <si>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</si>
  <si>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</si>
  <si>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</si>
  <si>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</si>
  <si>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</si>
  <si>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</si>
  <si>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</si>
  <si>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</si>
  <si>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</si>
  <si>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</si>
  <si>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</si>
  <si>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</si>
  <si>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</si>
  <si>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</si>
  <si>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</si>
  <si>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</si>
  <si>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</si>
  <si>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</si>
  <si>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</si>
  <si>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</si>
  <si>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</si>
  <si>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</si>
  <si>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</si>
  <si>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</si>
  <si>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</si>
  <si>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</si>
  <si>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</si>
  <si>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</si>
  <si>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</si>
  <si>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</si>
  <si>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</si>
  <si>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</si>
  <si>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</si>
  <si>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</si>
  <si>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</si>
  <si>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</si>
  <si>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</si>
  <si>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</si>
  <si>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</si>
  <si>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</si>
  <si>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</si>
  <si>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</si>
  <si>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</si>
  <si>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</si>
  <si>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</si>
  <si>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</si>
  <si>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</si>
  <si>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</si>
  <si>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</si>
  <si>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</si>
  <si>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</si>
  <si>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</si>
  <si>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</si>
  <si>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</si>
  <si>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</si>
  <si>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</si>
  <si>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</si>
  <si>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</si>
  <si>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</si>
  <si>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</si>
  <si>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</si>
  <si>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</si>
  <si>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</si>
  <si>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</si>
  <si>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</si>
  <si>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</si>
  <si>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</si>
  <si>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</si>
  <si>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</si>
  <si>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</si>
  <si>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</si>
  <si>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</si>
  <si>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</si>
  <si>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</si>
  <si>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</si>
  <si>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</si>
  <si>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</si>
  <si>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</si>
  <si>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</si>
  <si>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</si>
  <si>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</si>
  <si>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</si>
  <si>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</si>
  <si>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</si>
  <si>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</si>
  <si>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</si>
  <si>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</si>
  <si>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</si>
  <si>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</si>
  <si>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</si>
  <si>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</si>
  <si>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</si>
  <si>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</si>
  <si>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</si>
  <si>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</si>
  <si>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</si>
  <si>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</si>
  <si>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</si>
  <si>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</si>
  <si>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</si>
  <si>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</si>
  <si>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</si>
  <si>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</si>
  <si>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</si>
  <si>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</si>
  <si>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</si>
  <si>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</si>
  <si>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</si>
  <si>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</si>
  <si>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</si>
  <si>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</si>
  <si>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</si>
  <si>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</si>
  <si>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</si>
  <si>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</si>
  <si>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</si>
  <si>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</si>
  <si>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</si>
  <si>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</si>
  <si>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</si>
  <si>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</si>
  <si>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</si>
  <si>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</si>
  <si>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</si>
  <si>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</si>
  <si>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</si>
  <si>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</si>
  <si>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</si>
  <si>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</si>
  <si>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</si>
  <si>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</si>
  <si>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</si>
  <si>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</si>
  <si>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</si>
  <si>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</si>
  <si>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</si>
  <si>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</si>
  <si>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</si>
  <si>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</si>
  <si>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</si>
  <si>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</si>
  <si>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</si>
  <si>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</si>
  <si>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</si>
  <si>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</si>
  <si>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</si>
  <si>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</si>
  <si>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</si>
  <si>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</si>
  <si>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</si>
  <si>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</si>
  <si>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</si>
  <si>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</si>
  <si>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</si>
  <si>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</si>
  <si>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</si>
  <si>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</si>
  <si>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</si>
  <si>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</si>
  <si>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</si>
  <si>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</si>
  <si>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</si>
  <si>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</si>
  <si>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</si>
  <si>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</si>
  <si>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</si>
  <si>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</si>
  <si>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</si>
  <si>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</si>
  <si>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</si>
  <si>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</si>
  <si>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</si>
  <si>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</si>
  <si>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</si>
  <si>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</si>
  <si>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</si>
  <si>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</si>
  <si>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</si>
  <si>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</si>
  <si>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</si>
  <si>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</si>
  <si>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</si>
  <si>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</si>
  <si>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</si>
  <si>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</si>
  <si>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</si>
  <si>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</si>
  <si>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</si>
  <si>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</si>
  <si>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</si>
  <si>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</si>
  <si>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</si>
  <si>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</si>
  <si>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</si>
  <si>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</si>
  <si>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</si>
  <si>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</si>
  <si>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</si>
  <si>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</si>
  <si>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</si>
  <si>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</si>
  <si>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</si>
  <si>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</si>
  <si>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</si>
  <si>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</si>
  <si>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</si>
  <si>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</si>
  <si>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</si>
  <si>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</si>
  <si>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</si>
  <si>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</si>
  <si>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</si>
  <si>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</si>
  <si>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</si>
  <si>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</si>
  <si>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</si>
  <si>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</si>
  <si>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</si>
  <si>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</si>
  <si>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</si>
  <si>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</si>
  <si>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</si>
  <si>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</si>
  <si>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</si>
  <si>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</si>
  <si>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</si>
  <si>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</si>
  <si>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</si>
  <si>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</si>
  <si>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</si>
  <si>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</si>
  <si>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</si>
  <si>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</si>
  <si>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</si>
  <si>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</si>
  <si>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</si>
  <si>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</si>
  <si>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</si>
  <si>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</si>
  <si>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</si>
  <si>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</si>
  <si>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</si>
  <si>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</si>
  <si>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</si>
  <si>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</si>
  <si>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</si>
  <si>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</si>
  <si>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</si>
  <si>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</si>
  <si>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</si>
  <si>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</si>
  <si>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</si>
  <si>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</si>
  <si>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</si>
  <si>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</si>
  <si>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</si>
  <si>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</si>
  <si>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</si>
  <si>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</si>
  <si>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</si>
  <si>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</si>
  <si>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</si>
  <si>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</si>
  <si>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</si>
  <si>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</si>
  <si>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</si>
  <si>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</si>
  <si>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</si>
  <si>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</si>
  <si>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</si>
  <si>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</si>
  <si>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</si>
  <si>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</si>
  <si>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</si>
  <si>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</si>
  <si>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</si>
  <si>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</si>
  <si>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</si>
  <si>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</si>
  <si>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</si>
  <si>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</si>
  <si>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</si>
  <si>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</si>
  <si>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</si>
  <si>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</si>
  <si>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</si>
  <si>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</si>
  <si>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</si>
  <si>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</si>
  <si>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</si>
  <si>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</si>
  <si>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</si>
  <si>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</si>
  <si>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</si>
  <si>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</si>
  <si>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</si>
  <si>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</si>
  <si>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</si>
  <si>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</si>
  <si>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</si>
  <si>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</si>
  <si>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</si>
  <si>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</si>
  <si>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</si>
  <si>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</si>
  <si>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</si>
  <si>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</si>
  <si>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</si>
  <si>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</si>
  <si>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</si>
  <si>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</si>
  <si>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</si>
  <si>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</si>
  <si>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</si>
  <si>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</si>
  <si>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</si>
  <si>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</si>
  <si>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</si>
  <si>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</si>
  <si>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</si>
  <si>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</si>
  <si>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</si>
  <si>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</si>
  <si>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</si>
  <si>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</si>
  <si>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</si>
  <si>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</si>
  <si>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</si>
  <si>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</si>
  <si>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</si>
  <si>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</si>
  <si>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</si>
  <si>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</si>
  <si>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</si>
  <si>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</si>
  <si>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</si>
  <si>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</si>
  <si>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</si>
  <si>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</si>
  <si>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</si>
  <si>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</si>
  <si>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</si>
  <si>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</si>
  <si>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</si>
  <si>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</si>
  <si>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</si>
  <si>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</si>
  <si>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</si>
  <si>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</si>
  <si>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</si>
  <si>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</si>
  <si>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</si>
  <si>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</si>
  <si>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</si>
  <si>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</si>
  <si>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</si>
  <si>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</si>
  <si>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</si>
  <si>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</si>
  <si>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</si>
  <si>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</si>
  <si>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</si>
  <si>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</si>
  <si>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</si>
  <si>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</si>
  <si>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</si>
  <si>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</si>
  <si>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</si>
  <si>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</si>
  <si>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</si>
  <si>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</si>
  <si>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</si>
  <si>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</si>
  <si>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</si>
  <si>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</si>
  <si>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</si>
  <si>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</si>
  <si>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</si>
  <si>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</si>
  <si>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</si>
  <si>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</si>
  <si>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</si>
  <si>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</si>
  <si>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</si>
  <si>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</si>
  <si>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</si>
  <si>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</si>
  <si>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</si>
  <si>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</si>
  <si>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</si>
  <si>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</si>
  <si>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</si>
  <si>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</si>
  <si>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</si>
  <si>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</si>
  <si>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</si>
  <si>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</si>
  <si>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</si>
  <si>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</si>
  <si>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</si>
  <si>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</si>
  <si>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</si>
  <si>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</si>
  <si>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</si>
  <si>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</si>
  <si>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</si>
  <si>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</si>
  <si>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</si>
  <si>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</si>
  <si>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</si>
  <si>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</si>
  <si>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</si>
  <si>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</si>
  <si>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</si>
  <si>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</si>
  <si>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</si>
  <si>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</si>
  <si>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</si>
  <si>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</si>
  <si>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</si>
  <si>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</si>
  <si>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</si>
  <si>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</si>
  <si>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</si>
  <si>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</si>
  <si>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</si>
  <si>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</si>
  <si>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</si>
  <si>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</si>
  <si>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</si>
  <si>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</si>
  <si>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</si>
  <si>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</si>
  <si>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</si>
  <si>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</si>
  <si>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</si>
  <si>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</si>
  <si>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</si>
  <si>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</si>
  <si>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</si>
  <si>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</si>
  <si>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</si>
  <si>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</si>
  <si>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</si>
  <si>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</si>
  <si>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</si>
  <si>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</si>
  <si>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</si>
  <si>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</si>
  <si>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</si>
  <si>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</si>
  <si>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</si>
  <si>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</si>
  <si>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</si>
  <si>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</si>
  <si>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</si>
  <si>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</si>
  <si>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</si>
  <si>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</si>
  <si>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</si>
  <si>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</si>
  <si>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</si>
  <si>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</si>
  <si>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</si>
  <si>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</si>
  <si>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</si>
  <si>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</si>
  <si>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</si>
  <si>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</si>
  <si>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</si>
  <si>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</si>
  <si>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</si>
  <si>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</si>
  <si>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</si>
  <si>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</si>
  <si>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</si>
  <si>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</si>
  <si>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</si>
  <si>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</si>
  <si>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</si>
  <si>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</si>
  <si>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</si>
  <si>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</si>
  <si>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</si>
  <si>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</si>
  <si>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</si>
  <si>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</si>
  <si>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</si>
  <si>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</si>
  <si>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</si>
  <si>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</si>
  <si>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</si>
  <si>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</si>
  <si>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</si>
  <si>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</si>
  <si>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</si>
  <si>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</si>
  <si>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</si>
  <si>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</si>
  <si>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</si>
  <si>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</si>
  <si>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</si>
  <si>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</si>
  <si>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</si>
  <si>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</si>
  <si>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</si>
  <si>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</si>
  <si>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</si>
  <si>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</si>
  <si>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</si>
  <si>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</si>
  <si>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</si>
  <si>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</si>
  <si>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</si>
  <si>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</si>
  <si>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</si>
  <si>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</si>
  <si>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</si>
  <si>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</si>
  <si>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</si>
  <si>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</si>
  <si>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</si>
  <si>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</si>
  <si>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</si>
  <si>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</si>
  <si>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</si>
  <si>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</si>
  <si>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</si>
  <si>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</si>
  <si>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</si>
  <si>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</si>
  <si>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</si>
  <si>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</si>
  <si>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</si>
  <si>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</si>
  <si>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</si>
  <si>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</si>
  <si>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</si>
  <si>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</si>
  <si>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</si>
  <si>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</si>
  <si>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</si>
  <si>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</si>
  <si>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</si>
  <si>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</si>
  <si>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</si>
  <si>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</si>
  <si>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</si>
  <si>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</si>
  <si>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</si>
  <si>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</si>
  <si>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</si>
  <si>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</si>
  <si>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</si>
  <si>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</si>
  <si>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</si>
  <si>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</si>
  <si>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</si>
  <si>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</si>
  <si>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</si>
  <si>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</si>
  <si>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</si>
  <si>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</si>
  <si>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</si>
  <si>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</si>
  <si>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</si>
  <si>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</si>
  <si>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</si>
  <si>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</si>
  <si>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</si>
  <si>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</si>
  <si>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</si>
  <si>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</si>
  <si>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</si>
  <si>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</si>
  <si>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</si>
  <si>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</si>
  <si>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</si>
  <si>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</si>
  <si>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</si>
  <si>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</si>
  <si>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</si>
  <si>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</si>
  <si>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</si>
  <si>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</si>
  <si>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</si>
  <si>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</si>
  <si>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</si>
  <si>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</si>
  <si>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</si>
  <si>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</si>
  <si>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</si>
  <si>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</si>
  <si>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</si>
  <si>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</si>
  <si>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</si>
  <si>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</si>
  <si>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</si>
  <si>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</si>
  <si>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</si>
  <si>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</si>
  <si>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</si>
  <si>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</si>
  <si>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</si>
  <si>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</si>
  <si>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</si>
  <si>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</si>
  <si>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</si>
  <si>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</si>
  <si>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</si>
  <si>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</si>
  <si>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</si>
  <si>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</si>
  <si>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</si>
  <si>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</si>
  <si>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</si>
  <si>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</si>
  <si>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</si>
  <si>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</si>
  <si>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</si>
  <si>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</si>
  <si>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</si>
  <si>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</si>
  <si>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</si>
  <si>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</si>
  <si>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</si>
  <si>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</si>
  <si>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</si>
  <si>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</si>
  <si>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</si>
  <si>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</si>
  <si>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</si>
  <si>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</si>
  <si>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</si>
  <si>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</si>
  <si>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</si>
  <si>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</si>
  <si>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</si>
  <si>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</si>
  <si>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</si>
  <si>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</si>
  <si>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</si>
  <si>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</si>
  <si>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</si>
  <si>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</si>
  <si>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</si>
  <si>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</si>
  <si>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</si>
  <si>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</si>
  <si>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</si>
  <si>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</si>
  <si>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</si>
  <si>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</si>
  <si>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</si>
  <si>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</si>
  <si>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</si>
  <si>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</si>
  <si>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</si>
  <si>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</si>
  <si>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</si>
  <si>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</si>
  <si>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</si>
  <si>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</si>
  <si>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</si>
  <si>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</si>
  <si>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</si>
  <si>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</si>
  <si>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</si>
  <si>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</si>
  <si>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</si>
  <si>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</si>
  <si>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</si>
  <si>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</si>
  <si>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</si>
  <si>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</si>
  <si>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</si>
  <si>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</si>
  <si>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</si>
  <si>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</si>
  <si>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</si>
  <si>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</si>
  <si>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</si>
  <si>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</si>
  <si>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</si>
  <si>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</si>
  <si>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</si>
  <si>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</si>
  <si>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</si>
  <si>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</si>
  <si>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</si>
  <si>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</si>
  <si>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</si>
  <si>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</si>
  <si>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</si>
  <si>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</si>
  <si>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</si>
  <si>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</si>
  <si>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</si>
  <si>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</si>
  <si>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</si>
  <si>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</si>
  <si>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</si>
  <si>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</si>
  <si>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</si>
  <si>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</si>
  <si>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</si>
  <si>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</si>
  <si>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</si>
  <si>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</si>
  <si>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</si>
  <si>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</si>
  <si>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</si>
  <si>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</si>
  <si>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</si>
  <si>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</si>
  <si>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</si>
  <si>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</si>
  <si>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</si>
  <si>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</si>
  <si>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</si>
  <si>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</si>
  <si>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</si>
  <si>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</si>
  <si>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</si>
  <si>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</si>
  <si>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</si>
  <si>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</si>
  <si>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</si>
  <si>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</si>
  <si>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</si>
  <si>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</si>
  <si>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</si>
  <si>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</si>
  <si>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</si>
  <si>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</si>
  <si>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</si>
  <si>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</si>
  <si>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</si>
  <si>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</si>
  <si>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</si>
  <si>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</si>
  <si>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</si>
  <si>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</si>
  <si>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</si>
  <si>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</si>
  <si>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</si>
  <si>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</si>
  <si>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</si>
  <si>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</si>
  <si>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</si>
  <si>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</si>
  <si>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</si>
  <si>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</si>
  <si>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</si>
  <si>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</si>
  <si>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</si>
  <si>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</si>
  <si>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</si>
  <si>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</si>
  <si>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</si>
  <si>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</si>
  <si>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</si>
  <si>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</si>
  <si>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</si>
  <si>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</si>
  <si>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</si>
  <si>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</si>
  <si>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</si>
  <si>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</si>
  <si>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</si>
  <si>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</si>
  <si>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</si>
  <si>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</si>
  <si>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</si>
  <si>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</si>
  <si>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</si>
  <si>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</si>
  <si>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</si>
  <si>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</si>
  <si>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</si>
  <si>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</si>
  <si>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</si>
  <si>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</si>
  <si>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</si>
  <si>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</si>
  <si>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</si>
  <si>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</si>
  <si>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</si>
  <si>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</si>
  <si>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</si>
  <si>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</si>
  <si>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</si>
  <si>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</si>
  <si>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</si>
  <si>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</si>
  <si>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</si>
  <si>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</si>
  <si>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</si>
  <si>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</si>
  <si>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</si>
  <si>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</si>
  <si>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</si>
  <si>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</si>
  <si>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</si>
  <si>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</si>
  <si>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</si>
  <si>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</si>
  <si>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</si>
  <si>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</si>
  <si>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</si>
  <si>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</si>
  <si>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</si>
  <si>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</si>
  <si>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</si>
  <si>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</si>
  <si>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</si>
  <si>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</si>
  <si>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</si>
  <si>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</si>
  <si>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</si>
  <si>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</si>
  <si>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</si>
  <si>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</si>
  <si>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</si>
  <si>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</si>
  <si>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</si>
  <si>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</si>
  <si>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</si>
  <si>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</si>
  <si>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</si>
  <si>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</si>
  <si>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</si>
  <si>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</si>
  <si>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</si>
  <si>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</si>
  <si>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</si>
  <si>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</si>
  <si>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</si>
  <si>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</si>
  <si>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</si>
  <si>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</si>
  <si>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</si>
  <si>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</si>
  <si>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</si>
  <si>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</si>
  <si>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</si>
  <si>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</si>
  <si>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</si>
  <si>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</si>
  <si>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</si>
  <si>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</si>
  <si>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</si>
  <si>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</si>
  <si>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</si>
  <si>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</si>
  <si>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</si>
  <si>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</si>
  <si>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</si>
  <si>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</si>
  <si>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</si>
  <si>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</si>
  <si>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</si>
  <si>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</si>
  <si>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</si>
  <si>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</si>
  <si>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</si>
  <si>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</si>
  <si>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</si>
  <si>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</si>
  <si>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</si>
  <si>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</si>
  <si>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</si>
  <si>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</si>
  <si>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</si>
  <si>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</si>
  <si>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</si>
  <si>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</si>
  <si>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</si>
  <si>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</si>
  <si>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</si>
  <si>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</si>
  <si>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</si>
  <si>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</si>
  <si>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</si>
  <si>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</si>
  <si>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</si>
  <si>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</si>
  <si>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</si>
  <si>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</si>
  <si>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</si>
  <si>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</si>
  <si>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</si>
  <si>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</si>
  <si>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</si>
  <si>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</si>
  <si>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</si>
  <si>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</si>
  <si>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</si>
  <si>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</si>
  <si>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</si>
  <si>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</si>
  <si>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</si>
  <si>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</si>
  <si>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</si>
  <si>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</si>
  <si>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</si>
  <si>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</si>
  <si>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</si>
  <si>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</si>
  <si>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</si>
  <si>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</si>
  <si>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</si>
  <si>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</si>
  <si>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</si>
  <si>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</si>
  <si>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</si>
  <si>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</si>
  <si>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</si>
  <si>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</si>
  <si>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</si>
  <si>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</si>
  <si>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</si>
  <si>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</si>
  <si>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</si>
  <si>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</si>
  <si>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</si>
  <si>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</si>
  <si>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</si>
  <si>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</si>
  <si>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</si>
  <si>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</si>
  <si>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</si>
  <si>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</si>
  <si>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</si>
  <si>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</si>
  <si>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</si>
  <si>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</si>
  <si>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</si>
  <si>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</si>
  <si>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</si>
  <si>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</si>
  <si>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</si>
  <si>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</si>
  <si>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</si>
  <si>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</si>
  <si>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</si>
  <si>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</si>
  <si>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</si>
  <si>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</si>
  <si>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</si>
  <si>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</si>
  <si>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</si>
  <si>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</si>
  <si>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</si>
  <si>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</si>
  <si>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</si>
  <si>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</si>
  <si>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</si>
  <si>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</si>
  <si>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</si>
  <si>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</si>
  <si>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</si>
  <si>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</si>
  <si>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</si>
  <si>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</si>
  <si>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</si>
  <si>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</si>
  <si>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</si>
  <si>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</si>
  <si>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</si>
  <si>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</si>
  <si>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</si>
  <si>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</si>
  <si>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</si>
  <si>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</si>
  <si>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</si>
  <si>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</si>
  <si>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</si>
  <si>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</si>
  <si>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</si>
  <si>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</si>
  <si>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</si>
  <si>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</si>
  <si>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</si>
  <si>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</si>
  <si>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</si>
  <si>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</si>
  <si>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</si>
  <si>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</si>
  <si>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</si>
  <si>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</si>
  <si>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</si>
  <si>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</si>
  <si>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</si>
  <si>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</si>
  <si>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</si>
  <si>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</si>
  <si>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</si>
  <si>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</si>
  <si>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</si>
  <si>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</si>
  <si>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</si>
  <si>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</si>
  <si>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</si>
  <si>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</si>
  <si>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</si>
  <si>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</si>
  <si>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</si>
  <si>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</si>
  <si>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</si>
  <si>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</si>
  <si>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</si>
  <si>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</si>
  <si>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</si>
  <si>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</si>
  <si>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</si>
  <si>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</si>
  <si>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</si>
  <si>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</si>
  <si>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</si>
  <si>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</si>
  <si>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</si>
  <si>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</si>
  <si>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</si>
  <si>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</si>
  <si>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</si>
  <si>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</si>
  <si>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</si>
  <si>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</si>
  <si>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</si>
  <si>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</si>
  <si>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</si>
  <si>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</si>
  <si>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</si>
  <si>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</si>
  <si>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</si>
  <si>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</si>
  <si>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</si>
  <si>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</si>
  <si>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</si>
  <si>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</si>
  <si>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</si>
  <si>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</si>
  <si>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</si>
  <si>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</si>
  <si>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</si>
  <si>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</si>
  <si>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</si>
  <si>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</si>
  <si>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</si>
  <si>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</si>
  <si>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</si>
  <si>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</si>
  <si>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</si>
  <si>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</si>
  <si>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</si>
  <si>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</si>
  <si>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</si>
  <si>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</si>
  <si>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</si>
  <si>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</si>
  <si>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</si>
  <si>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</si>
  <si>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</si>
  <si>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</si>
  <si>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</si>
  <si>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</si>
  <si>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</si>
  <si>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</si>
  <si>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</si>
  <si>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</si>
  <si>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</si>
  <si>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</si>
  <si>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</si>
  <si>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</si>
  <si>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</si>
  <si>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</si>
  <si>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</si>
  <si>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</si>
  <si>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</si>
  <si>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</si>
  <si>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</si>
  <si>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</si>
  <si>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</si>
  <si>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</si>
  <si>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</si>
  <si>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</si>
  <si>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</si>
  <si>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</si>
  <si>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</si>
  <si>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</si>
  <si>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</si>
  <si>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</si>
  <si>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</si>
  <si>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</si>
  <si>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</si>
  <si>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</si>
  <si>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</si>
  <si>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</si>
  <si>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</si>
  <si>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</si>
  <si>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</si>
  <si>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</si>
  <si>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</si>
  <si>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</si>
  <si>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</si>
  <si>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</si>
  <si>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</si>
  <si>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</si>
  <si>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</si>
  <si>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</si>
  <si>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</si>
  <si>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</si>
  <si>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</si>
  <si>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</si>
  <si>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</si>
  <si>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</si>
  <si>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</si>
  <si>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</si>
  <si>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</si>
  <si>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</si>
  <si>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</si>
  <si>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</si>
  <si>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</si>
  <si>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</si>
  <si>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</si>
  <si>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</si>
  <si>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</si>
  <si>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</si>
  <si>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</si>
  <si>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</si>
  <si>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</si>
  <si>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</si>
  <si>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</si>
  <si>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</si>
  <si>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</si>
  <si>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</si>
  <si>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</si>
  <si>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</si>
  <si>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</si>
  <si>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</si>
  <si>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</si>
  <si>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</si>
  <si>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</si>
  <si>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</si>
  <si>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</si>
  <si>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</si>
  <si>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</si>
  <si>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</si>
  <si>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</si>
  <si>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</si>
  <si>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</si>
  <si>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</si>
  <si>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</si>
  <si>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</si>
  <si>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</si>
  <si>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</si>
  <si>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</si>
  <si>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</si>
  <si>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</si>
  <si>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</si>
  <si>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</si>
  <si>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</si>
  <si>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</si>
  <si>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</si>
  <si>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</si>
  <si>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</si>
  <si>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</si>
  <si>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</si>
  <si>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</si>
  <si>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</si>
  <si>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</si>
  <si>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</si>
  <si>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</si>
  <si>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</si>
  <si>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</si>
  <si>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</si>
  <si>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</si>
  <si>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</si>
  <si>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</si>
  <si>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</si>
  <si>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</si>
  <si>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</si>
  <si>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</si>
  <si>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</si>
  <si>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</si>
  <si>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</si>
  <si>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</si>
  <si>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</si>
  <si>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</si>
  <si>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</si>
  <si>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</si>
  <si>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</si>
  <si>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</si>
  <si>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</si>
  <si>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</si>
  <si>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</si>
  <si>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</si>
  <si>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</si>
  <si>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</si>
  <si>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</si>
  <si>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</si>
  <si>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</si>
  <si>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</si>
  <si>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</si>
  <si>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</si>
  <si>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</si>
  <si>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</si>
  <si>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</si>
  <si>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</si>
  <si>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</si>
  <si>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</si>
  <si>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</si>
  <si>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</si>
  <si>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</si>
  <si>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</si>
  <si>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</si>
  <si>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</si>
  <si>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</si>
  <si>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</si>
  <si>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</si>
  <si>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</si>
  <si>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</si>
  <si>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</si>
  <si>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</si>
  <si>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</si>
  <si>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</si>
  <si>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</si>
  <si>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</si>
  <si>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</si>
  <si>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</si>
  <si>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</si>
  <si>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</si>
  <si>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</si>
  <si>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</si>
  <si>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</si>
  <si>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</si>
  <si>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</si>
  <si>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</si>
  <si>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</si>
  <si>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</si>
  <si>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</si>
  <si>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</si>
  <si>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</si>
  <si>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</si>
  <si>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</si>
  <si>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</si>
  <si>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</si>
  <si>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</si>
  <si>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</si>
  <si>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</si>
  <si>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</si>
  <si>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</si>
  <si>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</si>
  <si>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</si>
  <si>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</si>
  <si>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</si>
  <si>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</si>
  <si>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</si>
  <si>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</si>
  <si>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</si>
  <si>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</si>
  <si>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</si>
  <si>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</si>
  <si>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</si>
  <si>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</si>
  <si>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</si>
  <si>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</si>
  <si>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</si>
  <si>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</si>
  <si>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</si>
  <si>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</si>
  <si>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</si>
  <si>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</si>
  <si>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</si>
  <si>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</si>
  <si>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</si>
  <si>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</si>
  <si>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</si>
  <si>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</si>
  <si>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</si>
  <si>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</si>
  <si>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</si>
  <si>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</si>
  <si>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</si>
  <si>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</si>
  <si>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</si>
  <si>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</si>
  <si>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</si>
  <si>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</si>
  <si>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</si>
  <si>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</si>
  <si>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</si>
  <si>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</si>
  <si>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</si>
  <si>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</si>
  <si>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</si>
  <si>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</si>
  <si>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</si>
  <si>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</si>
  <si>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</si>
  <si>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</si>
  <si>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</si>
  <si>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</si>
  <si>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</si>
  <si>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</si>
  <si>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</si>
  <si>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</si>
  <si>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</si>
  <si>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</si>
  <si>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</si>
  <si>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</si>
  <si>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</si>
  <si>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</si>
  <si>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</si>
  <si>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</si>
  <si>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</si>
  <si>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</si>
  <si>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</si>
  <si>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</si>
  <si>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</si>
  <si>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</si>
  <si>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</si>
  <si>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</si>
  <si>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</si>
  <si>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</si>
  <si>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</si>
  <si>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</si>
  <si>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</si>
  <si>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</si>
  <si>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</si>
  <si>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</si>
  <si>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</si>
  <si>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</si>
  <si>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</si>
  <si>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</si>
  <si>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</si>
  <si>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</si>
  <si>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</si>
  <si>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</si>
  <si>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</si>
  <si>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</si>
  <si>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</si>
  <si>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</si>
  <si>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</si>
  <si>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</si>
  <si>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</si>
  <si>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</si>
  <si>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</si>
  <si>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</si>
  <si>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</si>
  <si>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</si>
  <si>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</si>
  <si>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</si>
  <si>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</si>
  <si>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</si>
  <si>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</si>
  <si>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</si>
  <si>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</si>
  <si>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</si>
  <si>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</si>
  <si>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</si>
  <si>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</si>
  <si>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</si>
  <si>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</si>
  <si>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</si>
  <si>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</si>
  <si>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</si>
  <si>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</si>
  <si>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</si>
  <si>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</si>
  <si>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</si>
  <si>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</si>
  <si>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</si>
  <si>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</si>
  <si>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</si>
  <si>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</si>
  <si>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</si>
  <si>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</si>
  <si>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</si>
  <si>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</si>
  <si>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</si>
  <si>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</si>
  <si>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</si>
  <si>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</si>
  <si>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</si>
  <si>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</si>
  <si>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</si>
  <si>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</si>
  <si>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</si>
  <si>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</si>
  <si>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</si>
  <si>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</si>
  <si>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</si>
  <si>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</si>
  <si>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</si>
  <si>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</si>
  <si>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</si>
  <si>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</si>
  <si>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</si>
  <si>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</si>
  <si>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</si>
  <si>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</si>
  <si>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</si>
  <si>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</si>
  <si>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</si>
  <si>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</si>
  <si>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</si>
  <si>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</si>
  <si>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</si>
  <si>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</si>
  <si>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</si>
  <si>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</si>
  <si>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</si>
  <si>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</si>
  <si>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</si>
  <si>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</si>
  <si>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</si>
  <si>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</si>
  <si>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</si>
  <si>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</si>
  <si>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</si>
  <si>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</si>
  <si>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</si>
  <si>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</si>
  <si>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</si>
  <si>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</si>
  <si>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</si>
  <si>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</si>
  <si>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</si>
  <si>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</si>
  <si>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</si>
  <si>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</si>
  <si>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</si>
  <si>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</si>
  <si>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</si>
  <si>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</si>
  <si>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</si>
  <si>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</si>
  <si>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</si>
  <si>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</si>
  <si>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</si>
  <si>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</si>
  <si>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</si>
  <si>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</si>
  <si>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</si>
  <si>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</si>
  <si>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</si>
  <si>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</si>
  <si>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</si>
  <si>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</si>
  <si>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</si>
  <si>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</si>
  <si>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</si>
  <si>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</si>
  <si>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</si>
  <si>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</si>
  <si>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</si>
  <si>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</si>
  <si>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</si>
  <si>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</si>
  <si>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</si>
  <si>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</si>
  <si>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</si>
  <si>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</si>
  <si>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</si>
  <si>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</si>
  <si>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</si>
  <si>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</si>
  <si>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</si>
  <si>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</si>
  <si>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</si>
  <si>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</si>
  <si>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</si>
  <si>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</si>
  <si>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</si>
  <si>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</si>
  <si>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</si>
  <si>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</si>
  <si>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</si>
  <si>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</si>
  <si>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</si>
  <si>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</si>
  <si>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</si>
  <si>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</si>
  <si>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</si>
  <si>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</si>
  <si>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</si>
  <si>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</si>
  <si>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</si>
  <si>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</si>
  <si>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</si>
  <si>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</si>
  <si>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</si>
  <si>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</si>
  <si>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</si>
  <si>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</si>
  <si>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</si>
  <si>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</si>
  <si>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</si>
  <si>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</si>
  <si>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</si>
  <si>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</si>
  <si>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</si>
  <si>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</si>
  <si>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</si>
  <si>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</si>
  <si>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</si>
  <si>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</si>
  <si>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</si>
  <si>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</si>
  <si>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</si>
  <si>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</si>
  <si>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</si>
  <si>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</si>
  <si>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</si>
  <si>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</si>
  <si>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</si>
  <si>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</si>
  <si>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</si>
  <si>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</si>
  <si>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</si>
  <si>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</si>
  <si>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</si>
  <si>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</si>
  <si>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</si>
  <si>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</si>
  <si>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</si>
  <si>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</si>
  <si>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</si>
  <si>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</si>
  <si>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</si>
  <si>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</si>
  <si>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</si>
  <si>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</si>
  <si>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</si>
  <si>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</si>
  <si>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</si>
  <si>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</si>
  <si>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</si>
  <si>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</si>
  <si>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</si>
  <si>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</si>
  <si>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</si>
  <si>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</si>
  <si>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</si>
  <si>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</si>
  <si>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</si>
  <si>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</si>
  <si>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</si>
  <si>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</si>
  <si>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</si>
  <si>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</si>
  <si>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</si>
  <si>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</si>
  <si>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</si>
  <si>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</si>
  <si>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</si>
  <si>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</si>
  <si>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</si>
  <si>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</si>
  <si>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</si>
  <si>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</si>
  <si>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</si>
  <si>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</si>
  <si>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</si>
  <si>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</si>
  <si>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</si>
  <si>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</si>
  <si>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</si>
  <si>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</si>
  <si>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</si>
  <si>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</si>
  <si>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</si>
  <si>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</si>
  <si>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</si>
  <si>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</si>
  <si>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</si>
  <si>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</si>
  <si>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</si>
  <si>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</si>
  <si>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</si>
  <si>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</si>
  <si>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</si>
  <si>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</si>
  <si>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</si>
  <si>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</si>
  <si>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</si>
  <si>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</si>
  <si>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</si>
  <si>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</si>
  <si>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</si>
  <si>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</si>
  <si>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</si>
  <si>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</si>
  <si>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</si>
  <si>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</si>
  <si>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</si>
  <si>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</si>
  <si>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</si>
  <si>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</si>
  <si>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</si>
  <si>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</si>
  <si>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</si>
  <si>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</si>
  <si>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</si>
  <si>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</si>
  <si>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</si>
  <si>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</si>
  <si>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</si>
  <si>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</si>
  <si>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</si>
  <si>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</si>
  <si>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</si>
  <si>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</si>
  <si>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</si>
  <si>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</si>
  <si>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</si>
  <si>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</si>
  <si>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</si>
  <si>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</si>
  <si>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</si>
  <si>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</si>
  <si>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</si>
  <si>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</si>
  <si>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</si>
  <si>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</si>
  <si>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</si>
  <si>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</si>
  <si>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</si>
  <si>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</si>
  <si>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</si>
  <si>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</si>
  <si>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</si>
  <si>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</si>
  <si>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</si>
  <si>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</si>
  <si>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</si>
  <si>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</si>
  <si>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</si>
  <si>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</si>
  <si>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</si>
  <si>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</si>
  <si>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</si>
  <si>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</si>
  <si>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</si>
  <si>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</si>
  <si>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</si>
  <si>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</si>
  <si>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</si>
  <si>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</si>
  <si>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</si>
  <si>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</si>
  <si>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</si>
  <si>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</si>
  <si>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</si>
  <si>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</si>
  <si>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</si>
  <si>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</si>
  <si>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</si>
  <si>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</si>
  <si>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</si>
  <si>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</si>
  <si>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</si>
  <si>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</si>
  <si>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</si>
  <si>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</si>
  <si>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</si>
  <si>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</si>
  <si>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</si>
  <si>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</si>
  <si>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</si>
  <si>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</si>
  <si>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</si>
  <si>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</si>
  <si>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</si>
  <si>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</si>
  <si>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</si>
  <si>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</si>
  <si>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</si>
  <si>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</si>
  <si>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</si>
  <si>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</si>
  <si>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</si>
  <si>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</si>
  <si>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</si>
  <si>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</si>
  <si>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</si>
  <si>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</si>
  <si>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</si>
  <si>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</si>
  <si>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</si>
  <si>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</si>
  <si>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</si>
  <si>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</si>
  <si>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</si>
  <si>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</si>
  <si>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</si>
  <si>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</si>
  <si>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</si>
  <si>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</si>
  <si>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</si>
  <si>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</si>
  <si>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</si>
  <si>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</si>
  <si>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</si>
  <si>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</si>
  <si>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</si>
  <si>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</si>
  <si>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</si>
  <si>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</si>
  <si>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</si>
  <si>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</si>
  <si>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</si>
  <si>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</si>
  <si>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</si>
  <si>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</si>
  <si>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</si>
  <si>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</si>
  <si>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</si>
  <si>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</si>
  <si>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</si>
  <si>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</si>
  <si>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</si>
  <si>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</si>
  <si>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</si>
  <si>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</si>
  <si>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</si>
  <si>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</si>
  <si>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</si>
  <si>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</si>
  <si>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</si>
  <si>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</si>
  <si>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</si>
  <si>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</si>
  <si>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</si>
  <si>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</si>
  <si>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</si>
  <si>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</si>
  <si>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</si>
  <si>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</si>
  <si>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</si>
  <si>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</si>
  <si>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</si>
  <si>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</si>
  <si>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</si>
  <si>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</si>
  <si>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</si>
  <si>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</si>
  <si>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</si>
  <si>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</si>
  <si>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</si>
  <si>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</si>
  <si>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</si>
  <si>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</si>
  <si>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</si>
  <si>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</si>
  <si>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</si>
  <si>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</si>
  <si>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</si>
  <si>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</si>
  <si>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</si>
  <si>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</si>
  <si>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</si>
  <si>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</si>
  <si>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</si>
  <si>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</si>
  <si>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</si>
  <si>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</si>
  <si>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</si>
  <si>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</si>
  <si>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</si>
  <si>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</si>
  <si>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</si>
  <si>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</si>
  <si>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</si>
  <si>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</si>
  <si>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</si>
  <si>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</si>
  <si>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</si>
  <si>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</si>
  <si>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</si>
  <si>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</si>
  <si>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</si>
  <si>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</si>
  <si>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</si>
  <si>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</si>
  <si>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</si>
  <si>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</si>
  <si>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</si>
  <si>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</si>
  <si>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</si>
  <si>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</si>
  <si>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</si>
  <si>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</si>
  <si>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</si>
  <si>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</si>
  <si>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</si>
  <si>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</si>
  <si>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</si>
  <si>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</si>
  <si>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</si>
  <si>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</si>
  <si>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</si>
  <si>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</si>
  <si>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</si>
  <si>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</si>
  <si>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</si>
  <si>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</si>
  <si>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</si>
  <si>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</si>
  <si>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</si>
  <si>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</si>
  <si>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</si>
  <si>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</si>
  <si>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</si>
  <si>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</si>
  <si>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</si>
  <si>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</si>
  <si>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</si>
  <si>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</si>
  <si>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</si>
  <si>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</si>
  <si>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</si>
  <si>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</si>
  <si>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</si>
  <si>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</si>
  <si>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</si>
  <si>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</si>
  <si>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</si>
  <si>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</si>
  <si>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</si>
  <si>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</si>
  <si>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</si>
  <si>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</si>
  <si>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</si>
  <si>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</si>
  <si>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</si>
  <si>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</si>
  <si>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</si>
  <si>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</si>
  <si>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</si>
  <si>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</si>
  <si>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</si>
  <si>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</si>
  <si>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</si>
  <si>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</si>
  <si>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</si>
  <si>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</si>
  <si>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</si>
  <si>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</si>
  <si>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</si>
  <si>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</si>
  <si>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</si>
  <si>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</si>
  <si>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</si>
  <si>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</si>
  <si>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</si>
  <si>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</si>
  <si>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</si>
  <si>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</si>
  <si>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</si>
  <si>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</si>
  <si>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</si>
  <si>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</si>
  <si>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</si>
  <si>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</si>
  <si>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</si>
  <si>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</si>
  <si>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</si>
  <si>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</si>
  <si>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</si>
  <si>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</si>
  <si>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</si>
  <si>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</si>
  <si>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</si>
  <si>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</si>
  <si>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</si>
  <si>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</si>
  <si>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</si>
  <si>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</si>
  <si>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</si>
  <si>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</si>
  <si>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</si>
  <si>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</si>
  <si>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</si>
  <si>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</si>
  <si>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</si>
  <si>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</si>
  <si>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</si>
  <si>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</si>
  <si>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</si>
  <si>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</si>
  <si>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</si>
  <si>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</si>
  <si>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</si>
  <si>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</si>
  <si>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</si>
  <si>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</si>
  <si>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</si>
  <si>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</si>
  <si>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</si>
  <si>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</si>
  <si>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</si>
  <si>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</si>
  <si>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</si>
  <si>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</si>
  <si>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</si>
  <si>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</si>
  <si>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</si>
  <si>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</si>
  <si>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</si>
  <si>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</si>
  <si>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</si>
  <si>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</si>
  <si>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</si>
  <si>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</si>
  <si>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</si>
  <si>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</si>
  <si>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</si>
  <si>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</si>
  <si>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</si>
  <si>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</si>
  <si>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</si>
  <si>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</si>
  <si>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</si>
  <si>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</si>
  <si>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</si>
  <si>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</si>
  <si>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</si>
  <si>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</si>
  <si>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</si>
  <si>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</si>
  <si>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</si>
  <si>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</si>
  <si>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</si>
  <si>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</si>
  <si>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</si>
  <si>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</si>
  <si>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</si>
  <si>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</si>
  <si>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</si>
  <si>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</si>
  <si>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</si>
  <si>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</si>
  <si>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</si>
  <si>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</si>
  <si>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</si>
  <si>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</si>
  <si>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</si>
  <si>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</si>
  <si>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</si>
  <si>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</si>
  <si>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</si>
  <si>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</si>
  <si>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</si>
  <si>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</si>
  <si>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</si>
  <si>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</si>
  <si>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</si>
  <si>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</si>
  <si>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</si>
  <si>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</si>
  <si>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</si>
  <si>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</si>
  <si>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</si>
  <si>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</si>
  <si>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</si>
  <si>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</si>
  <si>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</si>
  <si>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</si>
  <si>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</si>
  <si>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</si>
  <si>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</si>
  <si>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</si>
  <si>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</si>
  <si>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</si>
  <si>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</si>
  <si>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</si>
  <si>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</si>
  <si>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</si>
  <si>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</si>
  <si>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</si>
  <si>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</si>
  <si>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</si>
  <si>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</si>
  <si>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</si>
  <si>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</si>
  <si>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</si>
  <si>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</si>
  <si>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</si>
  <si>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</si>
  <si>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</si>
  <si>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</si>
  <si>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</si>
  <si>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</si>
  <si>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</si>
  <si>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</si>
  <si>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</si>
  <si>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</si>
  <si>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</si>
  <si>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</si>
  <si>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</si>
  <si>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</si>
  <si>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</si>
  <si>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</si>
  <si>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</si>
  <si>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</si>
  <si>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</si>
  <si>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</si>
  <si>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</si>
  <si>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</si>
  <si>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</si>
  <si>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</si>
  <si>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</si>
  <si>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</si>
  <si>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</si>
  <si>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</si>
  <si>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</si>
  <si>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</si>
  <si>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</si>
  <si>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</si>
  <si>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</si>
  <si>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</si>
  <si>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</si>
  <si>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</si>
  <si>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</si>
  <si>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</si>
  <si>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</si>
  <si>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</si>
  <si>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</si>
  <si>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</si>
  <si>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</si>
  <si>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</si>
  <si>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</si>
  <si>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</si>
  <si>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</si>
  <si>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</si>
  <si>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</si>
  <si>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</si>
  <si>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</si>
  <si>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</si>
  <si>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</si>
  <si>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</si>
  <si>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</si>
  <si>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</si>
  <si>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</si>
  <si>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</si>
  <si>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</si>
  <si>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</si>
  <si>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</si>
  <si>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</si>
  <si>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</si>
  <si>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</si>
  <si>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</si>
  <si>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</si>
  <si>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</si>
  <si>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</si>
  <si>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</si>
  <si>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</si>
  <si>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</si>
  <si>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</si>
  <si>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</si>
  <si>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</si>
  <si>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</si>
  <si>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</si>
  <si>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</si>
  <si>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</si>
  <si>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</si>
  <si>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</si>
  <si>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</si>
  <si>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</si>
  <si>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</si>
  <si>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</si>
  <si>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</si>
  <si>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</si>
  <si>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</si>
  <si>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</si>
  <si>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</si>
  <si>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</si>
  <si>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</si>
  <si>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</si>
  <si>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</si>
  <si>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</si>
  <si>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</si>
  <si>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</si>
  <si>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</si>
  <si>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</si>
  <si>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</si>
  <si>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</si>
  <si>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</si>
  <si>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</si>
  <si>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</si>
  <si>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</si>
  <si>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</si>
  <si>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</si>
  <si>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</si>
  <si>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</si>
  <si>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</si>
  <si>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</si>
  <si>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</si>
  <si>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</si>
  <si>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</si>
  <si>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</si>
  <si>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</si>
  <si>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</si>
  <si>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</si>
  <si>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</si>
  <si>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</si>
  <si>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</si>
  <si>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</si>
  <si>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</si>
  <si>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</si>
  <si>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</si>
  <si>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</si>
  <si>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</si>
  <si>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</si>
  <si>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</si>
  <si>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</si>
  <si>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</si>
  <si>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</si>
  <si>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</si>
  <si>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</si>
  <si>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</si>
  <si>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</si>
  <si>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</si>
  <si>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</si>
  <si>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</si>
  <si>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</si>
  <si>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</si>
  <si>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</si>
  <si>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</si>
  <si>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</si>
  <si>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</si>
  <si>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</si>
  <si>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</si>
  <si>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</si>
  <si>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</si>
  <si>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</si>
  <si>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</si>
  <si>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</si>
  <si>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</si>
  <si>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</si>
  <si>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</si>
  <si>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</si>
  <si>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</si>
  <si>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</si>
  <si>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</si>
  <si>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</si>
  <si>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</si>
  <si>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</si>
  <si>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</si>
  <si>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</si>
  <si>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</si>
  <si>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</si>
  <si>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</si>
  <si>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</si>
  <si>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</si>
  <si>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</si>
  <si>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</si>
  <si>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</si>
  <si>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</si>
  <si>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</si>
  <si>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</si>
  <si>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</si>
  <si>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</si>
  <si>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</si>
  <si>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</si>
  <si>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</si>
  <si>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</si>
  <si>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</si>
  <si>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</si>
  <si>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</si>
  <si>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</si>
  <si>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</si>
  <si>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</si>
  <si>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</si>
  <si>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</si>
  <si>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</si>
  <si>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</si>
  <si>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</si>
  <si>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</si>
  <si>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</si>
  <si>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</si>
  <si>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</si>
  <si>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</si>
  <si>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</si>
  <si>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</si>
  <si>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</si>
  <si>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</si>
  <si>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</si>
  <si>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</si>
  <si>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</si>
  <si>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</si>
  <si>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</si>
  <si>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</si>
  <si>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</si>
  <si>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</si>
  <si>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</si>
  <si>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</si>
  <si>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</si>
  <si>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</si>
  <si>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</si>
  <si>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</si>
  <si>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</si>
  <si>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</si>
  <si>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</si>
  <si>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</si>
  <si>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</si>
  <si>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</si>
  <si>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</si>
  <si>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</si>
  <si>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</si>
  <si>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</si>
  <si>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</si>
  <si>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</si>
  <si>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</si>
  <si>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</si>
  <si>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</si>
  <si>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</si>
  <si>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</si>
  <si>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</si>
  <si>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</si>
  <si>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</si>
  <si>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</si>
  <si>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</si>
  <si>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</si>
  <si>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</si>
  <si>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</si>
  <si>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</si>
  <si>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</si>
  <si>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</si>
  <si>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</si>
  <si>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</si>
  <si>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</si>
  <si>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</si>
  <si>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</si>
  <si>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</si>
  <si>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</si>
  <si>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</si>
  <si>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</si>
  <si>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</si>
  <si>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</si>
  <si>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</si>
  <si>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</si>
  <si>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</si>
  <si>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</si>
  <si>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</si>
  <si>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</si>
  <si>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</si>
  <si>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</si>
  <si>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</si>
  <si>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</si>
  <si>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</si>
  <si>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</si>
  <si>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</si>
  <si>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</si>
  <si>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</si>
  <si>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</si>
  <si>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</si>
  <si>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</si>
  <si>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</si>
  <si>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</si>
  <si>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</si>
  <si>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</si>
  <si>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</si>
  <si>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</si>
  <si>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</si>
  <si>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</si>
  <si>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</si>
  <si>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</si>
  <si>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</si>
  <si>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</si>
  <si>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</si>
  <si>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</si>
  <si>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</si>
  <si>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</si>
  <si>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</si>
  <si>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</si>
  <si>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</si>
  <si>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</si>
  <si>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</si>
  <si>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</si>
  <si>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</si>
  <si>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</si>
  <si>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</si>
  <si>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</si>
  <si>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</si>
  <si>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</si>
  <si>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</si>
  <si>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</si>
  <si>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</si>
  <si>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</si>
  <si>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</si>
  <si>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</si>
  <si>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</si>
  <si>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</si>
  <si>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</si>
  <si>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</si>
  <si>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</si>
  <si>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</si>
  <si>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</si>
  <si>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</si>
  <si>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</si>
  <si>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</si>
  <si>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</si>
  <si>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</si>
  <si>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</si>
  <si>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</si>
  <si>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</si>
  <si>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</si>
  <si>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</si>
  <si>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</si>
  <si>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</si>
  <si>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</si>
  <si>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</si>
  <si>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</si>
  <si>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</si>
  <si>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</si>
  <si>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</si>
  <si>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</si>
  <si>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</si>
  <si>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</si>
  <si>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</si>
  <si>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</si>
  <si>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</si>
  <si>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</si>
  <si>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</si>
  <si>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</si>
  <si>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</si>
  <si>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</si>
  <si>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</si>
  <si>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</si>
  <si>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</si>
  <si>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</si>
  <si>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</si>
  <si>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</si>
  <si>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</si>
  <si>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</si>
  <si>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</si>
  <si>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</si>
  <si>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</si>
  <si>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</si>
  <si>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</si>
  <si>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</si>
  <si>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</si>
  <si>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</si>
  <si>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</si>
  <si>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</si>
  <si>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</si>
  <si>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</si>
  <si>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</si>
  <si>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</si>
  <si>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</si>
  <si>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</si>
  <si>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</si>
  <si>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</si>
  <si>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</si>
  <si>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</si>
  <si>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</si>
  <si>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</si>
  <si>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</si>
  <si>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</si>
  <si>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</si>
  <si>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</si>
  <si>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</si>
  <si>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</si>
  <si>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</si>
  <si>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</si>
  <si>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</si>
  <si>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</si>
  <si>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</si>
  <si>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</si>
  <si>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</si>
  <si>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</si>
  <si>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</si>
  <si>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</si>
  <si>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</si>
  <si>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</si>
  <si>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</si>
  <si>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</si>
  <si>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</si>
  <si>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</si>
  <si>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</si>
  <si>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</si>
  <si>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</si>
  <si>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</si>
  <si>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</si>
  <si>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</si>
  <si>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</si>
  <si>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</si>
  <si>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</si>
  <si>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</si>
  <si>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</si>
  <si>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</si>
  <si>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</si>
  <si>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</si>
  <si>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</si>
  <si>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</si>
  <si>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</si>
  <si>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</si>
  <si>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</si>
  <si>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</si>
  <si>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</si>
  <si>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</si>
  <si>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</si>
  <si>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</si>
  <si>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</si>
  <si>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</si>
  <si>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</si>
  <si>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</si>
  <si>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</si>
  <si>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</si>
  <si>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</si>
  <si>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</si>
  <si>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</si>
  <si>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</si>
  <si>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</si>
  <si>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</si>
  <si>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</si>
  <si>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</si>
  <si>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</si>
  <si>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</si>
  <si>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</si>
  <si>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</si>
  <si>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</si>
  <si>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</si>
  <si>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</si>
  <si>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</si>
  <si>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</si>
  <si>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</si>
  <si>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</si>
  <si>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</si>
  <si>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</si>
  <si>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</si>
  <si>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</si>
  <si>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</si>
  <si>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</si>
  <si>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</si>
  <si>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</si>
  <si>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</si>
  <si>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</si>
  <si>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</si>
  <si>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</si>
  <si>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</si>
  <si>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</si>
  <si>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</si>
  <si>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</si>
  <si>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</si>
  <si>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</si>
  <si>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</si>
  <si>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</si>
  <si>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</si>
  <si>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</si>
  <si>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</si>
  <si>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</si>
  <si>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</si>
  <si>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</si>
  <si>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</si>
  <si>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</si>
  <si>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</si>
  <si>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</si>
  <si>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</si>
  <si>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</si>
  <si>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</si>
  <si>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</si>
  <si>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</si>
  <si>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</si>
  <si>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</si>
  <si>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</si>
  <si>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</si>
  <si>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</si>
  <si>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</si>
  <si>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</si>
  <si>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</si>
  <si>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</si>
  <si>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</si>
  <si>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</si>
  <si>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</si>
  <si>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</si>
  <si>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</si>
  <si>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</si>
  <si>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</si>
  <si>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</si>
  <si>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</si>
  <si>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</si>
  <si>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</si>
  <si>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</si>
  <si>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</si>
  <si>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</si>
  <si>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</si>
  <si>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</si>
  <si>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</si>
  <si>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</si>
  <si>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</si>
  <si>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</si>
  <si>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</si>
  <si>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</si>
  <si>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</si>
  <si>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</si>
  <si>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</si>
  <si>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</si>
  <si>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</si>
  <si>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</si>
  <si>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</si>
  <si>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</si>
  <si>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</si>
  <si>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</si>
  <si>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</si>
  <si>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</si>
  <si>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</si>
  <si>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</si>
  <si>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</si>
  <si>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</si>
  <si>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</si>
  <si>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</si>
  <si>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</si>
  <si>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</si>
  <si>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</si>
  <si>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</si>
  <si>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</si>
  <si>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</si>
  <si>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</si>
  <si>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</si>
  <si>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</si>
  <si>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</si>
  <si>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</si>
  <si>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</si>
  <si>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</si>
  <si>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</si>
  <si>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</si>
  <si>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</si>
  <si>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</si>
  <si>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</si>
  <si>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</si>
  <si>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</si>
  <si>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</si>
  <si>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</si>
  <si>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</si>
  <si>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</si>
  <si>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</si>
  <si>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</si>
  <si>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</si>
  <si>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</si>
  <si>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</si>
  <si>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</si>
  <si>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</si>
  <si>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</si>
  <si>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</si>
  <si>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</si>
  <si>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</si>
  <si>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</si>
  <si>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</si>
  <si>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</si>
  <si>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</si>
  <si>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</si>
  <si>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</si>
  <si>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</si>
  <si>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</si>
  <si>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</si>
  <si>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</si>
  <si>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</si>
  <si>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</si>
  <si>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</si>
  <si>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</si>
  <si>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</si>
  <si>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</si>
  <si>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</si>
  <si>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</si>
  <si>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</si>
  <si>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</si>
  <si>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</si>
  <si>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</si>
  <si>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</si>
  <si>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</si>
  <si>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</si>
  <si>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</si>
  <si>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</si>
  <si>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</si>
  <si>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</si>
  <si>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</si>
  <si>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</si>
  <si>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</si>
  <si>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</si>
  <si>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</si>
  <si>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</si>
  <si>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</si>
  <si>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</si>
  <si>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</si>
  <si>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</si>
  <si>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</si>
  <si>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</si>
  <si>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</si>
  <si>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</si>
  <si>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</si>
  <si>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</si>
  <si>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</si>
  <si>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</si>
  <si>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</si>
  <si>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</si>
  <si>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</si>
  <si>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</si>
  <si>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</si>
  <si>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</si>
  <si>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</si>
  <si>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</si>
  <si>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</si>
  <si>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</si>
  <si>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</si>
  <si>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</si>
  <si>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</si>
  <si>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</si>
  <si>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</si>
  <si>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</si>
  <si>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</si>
  <si>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</si>
  <si>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</si>
  <si>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</si>
  <si>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</si>
  <si>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</si>
  <si>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</si>
  <si>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</si>
  <si>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</si>
  <si>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</si>
  <si>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</si>
  <si>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</si>
  <si>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</si>
  <si>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</si>
  <si>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</si>
  <si>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</si>
  <si>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</si>
  <si>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</si>
  <si>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</si>
  <si>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</si>
  <si>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</si>
  <si>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</si>
  <si>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</si>
  <si>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</si>
  <si>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</si>
  <si>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</si>
  <si>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</si>
  <si>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</si>
  <si>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</si>
  <si>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</si>
  <si>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</si>
  <si>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</si>
  <si>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</si>
  <si>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</si>
  <si>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</si>
  <si>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</si>
  <si>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</si>
  <si>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</si>
  <si>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</si>
  <si>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</si>
  <si>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</si>
  <si>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</si>
  <si>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</si>
  <si>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</si>
  <si>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</si>
  <si>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</si>
  <si>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</si>
  <si>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</si>
  <si>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</si>
  <si>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</si>
  <si>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</si>
  <si>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</si>
  <si>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</si>
  <si>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</si>
  <si>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</si>
  <si>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</si>
  <si>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</si>
  <si>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</si>
  <si>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</si>
  <si>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</si>
  <si>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</si>
  <si>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</si>
  <si>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</si>
  <si>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</si>
  <si>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</si>
  <si>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</si>
  <si>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</si>
  <si>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</si>
  <si>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</si>
  <si>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</si>
  <si>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</si>
  <si>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</si>
  <si>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</si>
  <si>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</si>
  <si>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</si>
  <si>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</si>
  <si>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</si>
  <si>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</si>
  <si>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</si>
  <si>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</si>
  <si>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</si>
  <si>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</si>
  <si>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</si>
  <si>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</si>
  <si>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</si>
  <si>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</si>
  <si>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</si>
  <si>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</si>
  <si>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</si>
  <si>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</si>
  <si>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</si>
  <si>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</si>
  <si>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</si>
  <si>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</si>
  <si>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</si>
  <si>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</si>
  <si>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</si>
  <si>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</si>
  <si>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</si>
  <si>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</si>
  <si>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</si>
  <si>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</si>
  <si>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</si>
  <si>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</si>
  <si>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</si>
  <si>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</si>
  <si>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</si>
  <si>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</si>
  <si>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</si>
  <si>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</si>
  <si>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</si>
  <si>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</si>
  <si>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</si>
  <si>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</si>
  <si>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</si>
  <si>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</si>
  <si>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</si>
  <si>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</si>
  <si>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</si>
  <si>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</si>
  <si>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</si>
  <si>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</si>
  <si>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</si>
  <si>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</si>
  <si>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</si>
  <si>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</si>
  <si>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</si>
  <si>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</si>
  <si>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</si>
  <si>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</si>
  <si>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</si>
  <si>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</si>
  <si>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</si>
  <si>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</si>
  <si>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</si>
  <si>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</si>
  <si>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</si>
  <si>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</si>
  <si>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</si>
  <si>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</si>
  <si>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</si>
  <si>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</si>
  <si>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</si>
  <si>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</si>
  <si>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</si>
  <si>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</si>
  <si>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</si>
  <si>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</si>
  <si>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</si>
  <si>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</si>
  <si>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</si>
  <si>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</si>
  <si>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</si>
  <si>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</si>
  <si>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</si>
  <si>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</si>
  <si>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</si>
  <si>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</si>
  <si>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</si>
  <si>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</si>
  <si>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</si>
  <si>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</si>
  <si>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</si>
  <si>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</si>
  <si>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</si>
  <si>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</si>
  <si>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</si>
  <si>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</si>
  <si>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</si>
  <si>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</si>
  <si>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</si>
  <si>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</si>
  <si>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</si>
  <si>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</si>
  <si>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</si>
  <si>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</si>
  <si>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</si>
  <si>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</si>
  <si>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</si>
  <si>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</si>
  <si>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</si>
  <si>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</si>
  <si>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</si>
  <si>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</si>
  <si>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</si>
  <si>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</si>
  <si>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</si>
  <si>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</si>
  <si>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</si>
  <si>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</si>
  <si>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</si>
  <si>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</si>
  <si>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</si>
  <si>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</si>
  <si>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</si>
  <si>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</si>
  <si>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</si>
  <si>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</si>
  <si>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</si>
  <si>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</si>
  <si>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</si>
  <si>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</si>
  <si>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</si>
  <si>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</si>
  <si>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</si>
  <si>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</si>
  <si>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</si>
  <si>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</si>
  <si>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</si>
  <si>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</si>
  <si>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</si>
  <si>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</si>
  <si>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</si>
  <si>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</si>
  <si>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</si>
  <si>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</si>
  <si>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</si>
  <si>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</si>
  <si>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</si>
  <si>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</si>
  <si>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</si>
  <si>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</si>
  <si>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</si>
  <si>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</si>
  <si>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</si>
  <si>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</si>
  <si>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</si>
  <si>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</si>
  <si>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</si>
  <si>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</si>
  <si>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</si>
  <si>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</si>
  <si>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</si>
  <si>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</si>
  <si>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</si>
  <si>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</si>
  <si>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</si>
  <si>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</si>
  <si>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</si>
  <si>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</si>
  <si>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</si>
  <si>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</si>
  <si>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</si>
  <si>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</si>
  <si>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</si>
  <si>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</si>
  <si>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</si>
  <si>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</si>
  <si>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</si>
  <si>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</si>
  <si>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</si>
  <si>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</si>
  <si>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</si>
  <si>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</si>
  <si>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</si>
  <si>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</si>
  <si>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</si>
  <si>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</si>
  <si>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</si>
  <si>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</si>
  <si>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</si>
  <si>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</si>
  <si>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</si>
  <si>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</si>
  <si>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</si>
  <si>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</si>
  <si>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</si>
  <si>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</si>
  <si>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</si>
  <si>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</si>
  <si>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</si>
  <si>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</si>
  <si>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</si>
  <si>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</si>
  <si>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</si>
  <si>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</si>
  <si>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</si>
  <si>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</si>
  <si>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</si>
  <si>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</si>
  <si>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</si>
  <si>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</si>
  <si>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</si>
  <si>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</si>
  <si>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</si>
  <si>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</si>
  <si>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</si>
  <si>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</si>
  <si>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</si>
  <si>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</si>
  <si>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</si>
  <si>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</si>
  <si>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</si>
  <si>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</si>
  <si>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</si>
  <si>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</si>
  <si>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</si>
  <si>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</si>
  <si>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</si>
  <si>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</si>
  <si>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</si>
  <si>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</si>
  <si>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</si>
  <si>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</si>
  <si>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</si>
  <si>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</si>
  <si>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</si>
  <si>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</si>
  <si>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</si>
  <si>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</si>
  <si>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</si>
  <si>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</si>
  <si>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</si>
  <si>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</si>
  <si>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</si>
  <si>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</si>
  <si>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</si>
  <si>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</si>
  <si>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</si>
  <si>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</si>
  <si>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</si>
  <si>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</si>
  <si>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</si>
  <si>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</si>
  <si>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</si>
  <si>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</si>
  <si>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</si>
  <si>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</si>
  <si>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</si>
  <si>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</si>
  <si>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</si>
  <si>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</si>
  <si>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</si>
  <si>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</si>
  <si>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</si>
  <si>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</si>
  <si>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</si>
  <si>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</si>
  <si>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</si>
  <si>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</si>
  <si>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</si>
  <si>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</si>
  <si>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</si>
  <si>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</si>
  <si>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</si>
  <si>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</si>
  <si>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</si>
  <si>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</si>
  <si>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</si>
  <si>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</si>
  <si>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</si>
  <si>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</si>
  <si>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</si>
  <si>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</si>
  <si>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</si>
  <si>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</si>
  <si>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</si>
  <si>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</si>
  <si>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</si>
  <si>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</si>
  <si>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</si>
  <si>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</si>
  <si>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</si>
  <si>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</si>
  <si>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</si>
  <si>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</si>
  <si>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</si>
  <si>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</si>
  <si>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</si>
  <si>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</si>
  <si>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</si>
  <si>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</si>
  <si>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</si>
  <si>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</si>
  <si>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</si>
  <si>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</si>
  <si>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</si>
  <si>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</si>
  <si>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</si>
  <si>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</si>
  <si>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</si>
  <si>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</si>
  <si>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</si>
  <si>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</si>
  <si>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</si>
  <si>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</si>
  <si>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</si>
  <si>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</si>
  <si>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</si>
  <si>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</si>
  <si>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</si>
  <si>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</si>
  <si>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</si>
  <si>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</si>
  <si>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</si>
  <si>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</si>
  <si>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</si>
  <si>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</si>
  <si>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</si>
  <si>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</si>
  <si>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</si>
  <si>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</si>
  <si>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</si>
  <si>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</si>
  <si>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</si>
  <si>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</si>
  <si>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</si>
  <si>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</si>
  <si>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</si>
  <si>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</si>
  <si>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</si>
  <si>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</si>
  <si>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</si>
  <si>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</si>
  <si>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</si>
  <si>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</si>
  <si>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</si>
  <si>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</si>
  <si>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</si>
  <si>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</si>
  <si>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</si>
  <si>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</si>
  <si>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</si>
  <si>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</si>
  <si>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</si>
  <si>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</si>
  <si>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</si>
  <si>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</si>
  <si>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</si>
  <si>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</si>
  <si>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</si>
  <si>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</si>
  <si>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</si>
  <si>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</si>
  <si>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</si>
  <si>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</si>
  <si>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</si>
  <si>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</si>
  <si>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</si>
  <si>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</si>
  <si>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</si>
  <si>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</si>
  <si>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</si>
  <si>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</si>
  <si>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</si>
  <si>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</si>
  <si>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</si>
  <si>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</si>
  <si>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</si>
  <si>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</si>
  <si>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</si>
  <si>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</si>
  <si>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</si>
  <si>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</si>
  <si>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</si>
  <si>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</si>
  <si>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</si>
  <si>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</si>
  <si>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</si>
  <si>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</si>
  <si>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</si>
  <si>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</si>
  <si>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</si>
  <si>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</si>
  <si>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</si>
  <si>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</si>
  <si>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</si>
  <si>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</si>
  <si>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</si>
  <si>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</si>
  <si>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</si>
  <si>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</si>
  <si>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</si>
  <si>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</si>
  <si>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</si>
  <si>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</si>
  <si>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</si>
  <si>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</si>
  <si>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</si>
  <si>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</si>
  <si>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</si>
  <si>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</si>
  <si>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</si>
  <si>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</si>
  <si>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</si>
  <si>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</si>
  <si>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</si>
  <si>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</si>
  <si>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</si>
  <si>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</si>
  <si>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</si>
  <si>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</si>
  <si>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</si>
  <si>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</si>
  <si>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</si>
  <si>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</si>
  <si>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</si>
  <si>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</si>
  <si>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</si>
  <si>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</si>
  <si>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</si>
  <si>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</si>
  <si>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</si>
  <si>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</si>
  <si>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</si>
  <si>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</si>
  <si>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</si>
  <si>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</si>
  <si>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</si>
  <si>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</si>
  <si>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</si>
  <si>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</si>
  <si>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</si>
  <si>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</si>
  <si>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</si>
  <si>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</si>
  <si>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</si>
  <si>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</si>
  <si>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</si>
  <si>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</si>
  <si>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</si>
  <si>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</si>
  <si>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</si>
  <si>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</si>
  <si>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</si>
  <si>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</si>
  <si>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</si>
  <si>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</si>
  <si>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</si>
  <si>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</si>
  <si>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</si>
  <si>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</si>
  <si>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</si>
  <si>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</si>
  <si>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</si>
  <si>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</si>
  <si>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</si>
  <si>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</si>
  <si>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</si>
  <si>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</si>
  <si>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</si>
  <si>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</si>
  <si>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</si>
  <si>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</si>
  <si>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</si>
  <si>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</si>
  <si>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</si>
  <si>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</si>
  <si>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</si>
  <si>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</si>
  <si>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</si>
  <si>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</si>
  <si>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</si>
  <si>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</si>
  <si>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</si>
  <si>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</si>
  <si>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</si>
  <si>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</si>
  <si>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</si>
  <si>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</si>
  <si>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</si>
  <si>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</si>
  <si>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</si>
  <si>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</si>
  <si>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</si>
  <si>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</si>
  <si>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</si>
  <si>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</si>
  <si>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</si>
  <si>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</si>
  <si>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</si>
  <si>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</si>
  <si>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</si>
  <si>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</si>
  <si>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</si>
  <si>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</si>
  <si>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</si>
  <si>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</si>
  <si>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</si>
  <si>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</si>
  <si>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</si>
  <si>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</si>
  <si>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</si>
  <si>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</si>
  <si>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</si>
  <si>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</si>
  <si>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</si>
  <si>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</si>
  <si>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</si>
  <si>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</si>
  <si>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</si>
  <si>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</si>
  <si>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</si>
  <si>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</si>
  <si>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</si>
  <si>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</si>
  <si>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</si>
  <si>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</si>
  <si>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</si>
  <si>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</si>
  <si>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</si>
  <si>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</si>
  <si>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</si>
  <si>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</si>
  <si>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</si>
  <si>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</si>
  <si>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</si>
  <si>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</si>
  <si>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</si>
  <si>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</si>
  <si>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</si>
  <si>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</si>
  <si>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</si>
  <si>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</si>
  <si>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</si>
  <si>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</si>
  <si>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</si>
  <si>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</si>
  <si>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</si>
  <si>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</si>
  <si>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</si>
  <si>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</si>
  <si>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</si>
  <si>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</si>
  <si>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</si>
  <si>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</si>
  <si>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</si>
  <si>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</si>
  <si>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</si>
  <si>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</si>
  <si>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</si>
  <si>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</si>
  <si>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</si>
  <si>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</si>
  <si>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</si>
  <si>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</si>
  <si>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</si>
  <si>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</si>
  <si>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</si>
  <si>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</si>
  <si>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</si>
  <si>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</si>
  <si>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</si>
  <si>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</si>
  <si>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</si>
  <si>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</si>
  <si>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</si>
  <si>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</si>
  <si>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</si>
  <si>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</si>
  <si>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</si>
  <si>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</si>
  <si>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</si>
  <si>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</si>
  <si>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</si>
  <si>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</si>
  <si>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</si>
  <si>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</si>
  <si>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</si>
  <si>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</si>
  <si>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</si>
  <si>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</si>
  <si>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</si>
  <si>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</si>
  <si>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</si>
  <si>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</si>
  <si>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</si>
  <si>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</si>
  <si>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</si>
  <si>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</si>
  <si>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</si>
  <si>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</si>
  <si>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</si>
  <si>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</si>
  <si>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</si>
  <si>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</si>
  <si>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</si>
  <si>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</si>
  <si>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</si>
  <si>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</si>
  <si>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</si>
  <si>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</si>
  <si>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</si>
  <si>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</si>
  <si>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</si>
  <si>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</si>
  <si>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</si>
  <si>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</si>
  <si>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</si>
  <si>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</si>
  <si>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</si>
  <si>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</si>
  <si>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</si>
  <si>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</si>
  <si>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</si>
  <si>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</si>
  <si>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</si>
  <si>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</si>
  <si>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</si>
  <si>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</si>
  <si>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</si>
  <si>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</si>
  <si>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</si>
  <si>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</si>
  <si>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</si>
  <si>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</si>
  <si>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</si>
  <si>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</si>
  <si>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</si>
  <si>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</si>
  <si>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</si>
  <si>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</si>
  <si>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</si>
  <si>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</si>
  <si>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</si>
  <si>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</si>
  <si>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</si>
  <si>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</si>
  <si>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</si>
  <si>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</si>
  <si>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</si>
  <si>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</si>
  <si>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</si>
  <si>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</si>
  <si>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</si>
  <si>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</si>
  <si>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</si>
  <si>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</si>
  <si>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</si>
  <si>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</si>
  <si>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</si>
  <si>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</si>
  <si>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</si>
  <si>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</si>
  <si>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</si>
  <si>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</si>
  <si>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</si>
  <si>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</si>
  <si>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</si>
  <si>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</si>
  <si>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</si>
  <si>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</si>
  <si>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</si>
  <si>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</si>
  <si>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</si>
  <si>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</si>
  <si>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</si>
  <si>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</si>
  <si>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</si>
  <si>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</si>
  <si>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</si>
  <si>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</si>
  <si>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</si>
  <si>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</si>
  <si>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</si>
  <si>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</si>
  <si>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</si>
  <si>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</si>
  <si>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</si>
  <si>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</si>
  <si>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</si>
  <si>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</si>
  <si>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</si>
  <si>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</si>
  <si>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</si>
  <si>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</si>
  <si>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</si>
  <si>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</si>
  <si>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</si>
  <si>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</si>
  <si>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</si>
  <si>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</si>
  <si>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</si>
  <si>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</si>
  <si>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</si>
  <si>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</si>
  <si>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</si>
  <si>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</si>
  <si>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</si>
  <si>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</si>
  <si>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</si>
  <si>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</si>
  <si>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</si>
  <si>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</si>
  <si>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</si>
  <si>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</si>
  <si>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</si>
  <si>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</si>
  <si>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</si>
  <si>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</si>
  <si>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</si>
  <si>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</si>
  <si>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</si>
  <si>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</si>
  <si>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</si>
  <si>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</si>
  <si>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</si>
  <si>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</si>
  <si>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</si>
  <si>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</si>
  <si>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</si>
  <si>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</si>
  <si>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</si>
  <si>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</si>
  <si>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</si>
  <si>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</si>
  <si>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</si>
  <si>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</si>
  <si>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</si>
  <si>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</si>
  <si>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</si>
  <si>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</si>
  <si>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</si>
  <si>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</si>
  <si>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</si>
  <si>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</si>
  <si>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</si>
  <si>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</si>
  <si>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</si>
  <si>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</si>
  <si>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</si>
  <si>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</si>
  <si>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</si>
  <si>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</si>
  <si>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</si>
  <si>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</si>
  <si>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</si>
  <si>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</si>
  <si>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</si>
  <si>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</si>
  <si>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</si>
  <si>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</si>
  <si>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</si>
  <si>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</si>
  <si>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</si>
  <si>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</si>
  <si>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</si>
  <si>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</si>
  <si>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</si>
  <si>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</si>
  <si>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</si>
  <si>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</si>
  <si>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</si>
  <si>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</si>
  <si>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</si>
  <si>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</si>
  <si>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</si>
  <si>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</si>
  <si>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</si>
  <si>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</si>
  <si>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</si>
  <si>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</si>
  <si>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</si>
  <si>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</si>
  <si>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</si>
  <si>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</si>
  <si>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</si>
  <si>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</si>
  <si>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</si>
  <si>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</si>
  <si>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</si>
  <si>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</si>
  <si>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</si>
  <si>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</si>
  <si>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</si>
  <si>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</si>
  <si>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</si>
  <si>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</si>
  <si>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</si>
  <si>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</si>
  <si>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</si>
  <si>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</si>
  <si>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</si>
  <si>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</si>
  <si>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</si>
  <si>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</si>
  <si>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</si>
  <si>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</si>
  <si>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</si>
  <si>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</si>
  <si>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</si>
  <si>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</si>
  <si>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</si>
  <si>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</si>
  <si>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</si>
  <si>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</si>
  <si>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</si>
  <si>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</si>
  <si>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</si>
  <si>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</si>
  <si>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</si>
  <si>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</si>
  <si>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</si>
  <si>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</si>
  <si>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</si>
  <si>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</si>
  <si>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</si>
  <si>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</si>
  <si>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</si>
  <si>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</si>
  <si>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</si>
  <si>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</si>
  <si>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</si>
  <si>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</si>
  <si>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</si>
  <si>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</si>
  <si>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</si>
  <si>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</si>
  <si>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</si>
  <si>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</si>
  <si>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</si>
  <si>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</si>
  <si>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</si>
  <si>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</si>
  <si>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</si>
  <si>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</si>
  <si>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</si>
  <si>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</si>
  <si>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</si>
  <si>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</si>
  <si>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</si>
  <si>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</si>
  <si>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</si>
  <si>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</si>
  <si>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</si>
  <si>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</si>
  <si>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</si>
  <si>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</si>
  <si>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</si>
  <si>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</si>
  <si>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</si>
  <si>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</si>
  <si>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</si>
  <si>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</si>
  <si>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</si>
  <si>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</si>
  <si>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</si>
  <si>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</si>
  <si>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</si>
  <si>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</si>
  <si>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</si>
  <si>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</si>
  <si>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</si>
  <si>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</si>
  <si>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</si>
  <si>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</si>
  <si>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</si>
  <si>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</si>
  <si>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</si>
  <si>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</si>
  <si>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</si>
  <si>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</si>
  <si>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</si>
  <si>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</si>
  <si>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</si>
  <si>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</si>
  <si>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</si>
  <si>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</si>
  <si>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</si>
  <si>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</si>
  <si>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</si>
  <si>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</si>
  <si>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</si>
  <si>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</si>
  <si>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</si>
  <si>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</si>
  <si>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</si>
  <si>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</si>
  <si>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</si>
  <si>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</si>
  <si>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</si>
  <si>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</si>
  <si>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</si>
  <si>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</si>
  <si>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</si>
  <si>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</si>
  <si>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</si>
  <si>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</si>
  <si>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</si>
  <si>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</si>
  <si>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</si>
  <si>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</si>
  <si>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</si>
  <si>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</si>
  <si>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</si>
  <si>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</si>
  <si>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</si>
  <si>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</si>
  <si>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</si>
  <si>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</si>
  <si>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</si>
  <si>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</si>
  <si>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</si>
  <si>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</si>
  <si>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</si>
  <si>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</si>
  <si>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</si>
  <si>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</si>
  <si>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</si>
  <si>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</si>
  <si>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</si>
  <si>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</si>
  <si>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</si>
  <si>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</si>
  <si>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</si>
  <si>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</si>
  <si>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</si>
  <si>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</si>
  <si>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</si>
  <si>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</si>
  <si>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</si>
  <si>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</si>
  <si>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</si>
  <si>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</si>
  <si>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</si>
  <si>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</si>
  <si>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</si>
  <si>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</si>
  <si>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</si>
  <si>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</si>
  <si>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</si>
  <si>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</si>
  <si>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</si>
  <si>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</si>
  <si>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</si>
  <si>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</si>
  <si>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</si>
  <si>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</si>
  <si>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</si>
  <si>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</si>
  <si>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</si>
  <si>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</si>
  <si>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</si>
  <si>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</si>
  <si>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</si>
  <si>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</si>
  <si>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</si>
  <si>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</si>
  <si>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</si>
  <si>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</si>
  <si>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</si>
  <si>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</si>
  <si>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</si>
  <si>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</si>
  <si>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</si>
  <si>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</si>
  <si>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</si>
  <si>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</si>
  <si>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</si>
  <si>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</si>
  <si>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</si>
  <si>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</si>
  <si>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</si>
  <si>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</si>
  <si>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</si>
  <si>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</si>
  <si>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</si>
  <si>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</si>
  <si>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</si>
  <si>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</si>
  <si>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</si>
  <si>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</si>
  <si>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</si>
  <si>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</si>
  <si>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</si>
  <si>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</si>
  <si>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</si>
  <si>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</si>
  <si>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</si>
  <si>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</si>
  <si>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</si>
  <si>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</si>
  <si>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</si>
  <si>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</si>
  <si>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</si>
  <si>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</si>
  <si>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</si>
  <si>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</si>
  <si>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</si>
  <si>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</si>
  <si>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</si>
  <si>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</si>
  <si>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</si>
  <si>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</si>
  <si>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</si>
  <si>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</si>
  <si>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</si>
  <si>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</si>
  <si>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</si>
  <si>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</si>
  <si>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</si>
  <si>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</si>
  <si>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</si>
  <si>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</si>
  <si>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</si>
  <si>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</si>
  <si>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</si>
  <si>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</si>
  <si>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</si>
  <si>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</si>
  <si>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</si>
  <si>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</si>
  <si>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</si>
  <si>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</si>
  <si>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</si>
  <si>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</si>
  <si>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</si>
  <si>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</si>
  <si>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</si>
  <si>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</si>
  <si>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</si>
  <si>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</si>
  <si>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</si>
  <si>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</si>
  <si>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</si>
  <si>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</si>
  <si>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</si>
  <si>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</si>
  <si>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</si>
  <si>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</si>
  <si>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</si>
  <si>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</si>
  <si>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</si>
  <si>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</si>
  <si>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</si>
  <si>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</si>
  <si>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</si>
  <si>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</si>
  <si>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</si>
  <si>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</si>
  <si>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</si>
  <si>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</si>
  <si>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</si>
  <si>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</si>
  <si>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</si>
  <si>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</si>
  <si>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</si>
  <si>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</si>
  <si>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</si>
  <si>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</si>
  <si>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</si>
  <si>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</si>
  <si>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</si>
  <si>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</si>
  <si>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</si>
  <si>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</si>
  <si>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</si>
  <si>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</si>
  <si>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</si>
  <si>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</si>
  <si>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</si>
  <si>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</si>
  <si>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</si>
  <si>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</si>
  <si>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</si>
  <si>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</si>
  <si>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</si>
  <si>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</si>
  <si>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</si>
  <si>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</si>
  <si>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</si>
  <si>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</si>
  <si>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</si>
  <si>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</si>
  <si>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</si>
  <si>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</si>
  <si>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</si>
  <si>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</si>
  <si>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</si>
  <si>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</si>
  <si>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</si>
  <si>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</si>
  <si>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</si>
  <si>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</si>
  <si>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</si>
  <si>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</si>
  <si>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</si>
  <si>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</si>
  <si>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</si>
  <si>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</si>
  <si>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</si>
  <si>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</si>
  <si>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</si>
  <si>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</si>
  <si>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</si>
  <si>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</si>
  <si>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</si>
  <si>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</si>
  <si>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</si>
  <si>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</si>
  <si>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</si>
  <si>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</si>
  <si>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</si>
  <si>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</si>
  <si>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</si>
  <si>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</si>
  <si>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</si>
  <si>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</si>
  <si>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</si>
  <si>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</si>
  <si>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</si>
  <si>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</si>
  <si>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</si>
  <si>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</si>
  <si>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</si>
  <si>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</si>
  <si>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</si>
  <si>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</si>
  <si>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</si>
  <si>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</si>
  <si>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</si>
  <si>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</si>
  <si>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</si>
  <si>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</si>
  <si>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</si>
  <si>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</si>
  <si>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</si>
  <si>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</si>
  <si>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</si>
  <si>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</si>
  <si>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</si>
  <si>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</si>
  <si>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</si>
  <si>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</si>
  <si>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</si>
  <si>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</si>
  <si>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</si>
  <si>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</si>
  <si>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</si>
  <si>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</si>
  <si>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</si>
  <si>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</si>
  <si>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</si>
  <si>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</si>
  <si>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</si>
  <si>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</si>
  <si>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</si>
  <si>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</si>
  <si>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</si>
  <si>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</si>
  <si>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</si>
  <si>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</si>
  <si>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</si>
  <si>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</si>
  <si>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</si>
  <si>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</si>
  <si>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</si>
  <si>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</si>
  <si>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</si>
  <si>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</si>
  <si>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</si>
  <si>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</si>
  <si>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</si>
  <si>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</si>
  <si>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</si>
  <si>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</si>
  <si>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</si>
  <si>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</si>
  <si>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</si>
  <si>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</si>
  <si>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</si>
  <si>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</si>
  <si>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</si>
  <si>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</si>
  <si>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</si>
  <si>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</si>
  <si>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</si>
  <si>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</si>
  <si>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</si>
  <si>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</si>
  <si>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</si>
  <si>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</si>
  <si>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</si>
  <si>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</si>
  <si>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</si>
  <si>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</si>
  <si>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</si>
  <si>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</si>
  <si>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</si>
  <si>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</si>
  <si>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</si>
  <si>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</si>
  <si>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</si>
  <si>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</si>
  <si>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</si>
  <si>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</si>
  <si>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</si>
  <si>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</si>
  <si>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</si>
  <si>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</si>
  <si>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</si>
  <si>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</si>
  <si>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</si>
  <si>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</si>
  <si>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</si>
  <si>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</si>
  <si>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</si>
  <si>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</si>
  <si>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</si>
  <si>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</si>
  <si>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</si>
  <si>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</si>
  <si>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</si>
  <si>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</si>
  <si>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</si>
  <si>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</si>
  <si>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</si>
  <si>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</si>
  <si>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</si>
  <si>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</si>
  <si>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</si>
  <si>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</si>
  <si>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</si>
  <si>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</si>
  <si>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</si>
  <si>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</si>
  <si>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</si>
  <si>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</si>
  <si>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</si>
  <si>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</si>
  <si>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</si>
  <si>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</si>
  <si>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</si>
  <si>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</si>
  <si>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</si>
  <si>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</si>
  <si>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</si>
  <si>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</si>
  <si>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</si>
  <si>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</si>
  <si>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</si>
  <si>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</si>
  <si>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</si>
  <si>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</si>
  <si>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</si>
  <si>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</si>
  <si>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</si>
  <si>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</si>
  <si>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</si>
  <si>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</si>
  <si>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</si>
  <si>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</si>
  <si>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</si>
  <si>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</si>
  <si>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</si>
  <si>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</si>
  <si>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</si>
  <si>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</si>
  <si>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</si>
  <si>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</si>
  <si>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</si>
  <si>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</si>
  <si>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</si>
  <si>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</si>
  <si>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</si>
  <si>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</si>
  <si>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</si>
  <si>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</si>
  <si>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</si>
  <si>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</si>
  <si>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</si>
  <si>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</si>
  <si>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</si>
  <si>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</si>
  <si>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</si>
  <si>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</si>
  <si>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</si>
  <si>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</si>
  <si>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</si>
  <si>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</si>
  <si>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</si>
  <si>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</si>
  <si>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</si>
  <si>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</si>
  <si>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</si>
  <si>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</si>
  <si>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</si>
  <si>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</si>
  <si>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</si>
  <si>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</si>
  <si>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</si>
  <si>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</si>
  <si>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</si>
  <si>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</si>
  <si>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</si>
  <si>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</si>
  <si>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</si>
  <si>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</si>
  <si>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</si>
  <si>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</si>
  <si>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</si>
  <si>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</si>
  <si>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</si>
  <si>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</si>
  <si>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</si>
  <si>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</si>
  <si>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</si>
  <si>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</si>
  <si>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</si>
  <si>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</si>
  <si>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</si>
  <si>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</si>
  <si>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</si>
  <si>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</si>
  <si>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</si>
  <si>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</si>
  <si>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</si>
  <si>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</si>
  <si>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</si>
  <si>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</si>
  <si>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</si>
  <si>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</si>
  <si>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</si>
  <si>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</si>
  <si>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</si>
  <si>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</si>
  <si>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</si>
  <si>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</si>
  <si>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</si>
  <si>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</si>
  <si>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</si>
  <si>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</si>
  <si>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</si>
  <si>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</si>
  <si>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</si>
  <si>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</si>
  <si>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</si>
  <si>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</si>
  <si>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</si>
  <si>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</si>
  <si>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</si>
  <si>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</si>
  <si>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</si>
  <si>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</si>
  <si>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</si>
  <si>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</si>
  <si>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</si>
  <si>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</si>
  <si>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</si>
  <si>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</si>
  <si>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</si>
  <si>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</si>
  <si>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</si>
  <si>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</si>
  <si>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</si>
  <si>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</si>
  <si>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</si>
  <si>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</si>
  <si>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</si>
  <si>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</si>
  <si>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</si>
  <si>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</si>
  <si>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</si>
  <si>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</si>
  <si>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</si>
  <si>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</si>
  <si>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</si>
  <si>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</si>
  <si>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</si>
  <si>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</si>
  <si>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</si>
  <si>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</si>
  <si>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</si>
  <si>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</si>
  <si>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</si>
  <si>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</si>
  <si>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</si>
  <si>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</si>
  <si>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</si>
  <si>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</si>
  <si>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</si>
  <si>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</si>
  <si>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</si>
  <si>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</si>
  <si>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</si>
  <si>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</si>
  <si>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</si>
  <si>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</si>
  <si>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</si>
  <si>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</si>
  <si>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</si>
  <si>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</si>
  <si>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</si>
  <si>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</si>
  <si>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</si>
  <si>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</si>
  <si>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</si>
  <si>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</si>
  <si>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</si>
  <si>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</si>
  <si>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</si>
  <si>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</si>
  <si>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</si>
  <si>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</si>
  <si>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</si>
  <si>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</si>
  <si>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</si>
  <si>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</si>
  <si>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</si>
  <si>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</si>
  <si>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</si>
  <si>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</si>
  <si>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</si>
  <si>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</si>
  <si>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</si>
  <si>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</si>
  <si>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</si>
  <si>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</si>
  <si>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</si>
  <si>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</si>
  <si>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</si>
  <si>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</si>
  <si>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</si>
  <si>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</si>
  <si>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</si>
  <si>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</si>
  <si>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</si>
  <si>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</si>
  <si>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</si>
  <si>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</si>
  <si>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</si>
  <si>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</si>
  <si>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</si>
  <si>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</si>
  <si>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</si>
  <si>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</si>
  <si>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</si>
  <si>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</si>
  <si>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</si>
  <si>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</si>
  <si>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</si>
  <si>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</si>
  <si>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</si>
  <si>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</si>
  <si>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</si>
  <si>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</si>
  <si>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</si>
  <si>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</si>
  <si>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</si>
  <si>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</si>
  <si>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</si>
  <si>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</si>
  <si>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</si>
  <si>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</si>
  <si>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</si>
  <si>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</si>
  <si>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</si>
  <si>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</si>
  <si>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</si>
  <si>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</si>
  <si>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</si>
  <si>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</si>
  <si>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</si>
  <si>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</si>
  <si>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</si>
  <si>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</si>
  <si>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</si>
  <si>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</si>
  <si>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</si>
  <si>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</si>
  <si>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</si>
  <si>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</si>
  <si>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</si>
  <si>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</si>
  <si>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</si>
  <si>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</si>
  <si>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</si>
  <si>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</si>
  <si>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</si>
  <si>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</si>
  <si>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</si>
  <si>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</si>
  <si>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</si>
  <si>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</si>
  <si>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</si>
  <si>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</si>
  <si>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</si>
  <si>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</si>
  <si>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</si>
  <si>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</si>
  <si>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</si>
  <si>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</si>
  <si>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</si>
  <si>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</si>
  <si>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</si>
  <si>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</si>
  <si>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</si>
  <si>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</si>
  <si>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</si>
  <si>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</si>
  <si>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</si>
  <si>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</si>
  <si>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</si>
  <si>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</si>
  <si>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</si>
  <si>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</si>
  <si>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</si>
  <si>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</si>
  <si>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</si>
  <si>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</si>
  <si>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</si>
  <si>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</si>
  <si>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</si>
  <si>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</si>
  <si>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</si>
  <si>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</si>
  <si>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</si>
  <si>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</si>
  <si>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</si>
  <si>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</si>
  <si>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</si>
  <si>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</si>
  <si>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</si>
  <si>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</si>
  <si>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</si>
  <si>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</si>
  <si>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</si>
  <si>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</si>
  <si>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</si>
  <si>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</si>
  <si>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</si>
  <si>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</si>
  <si>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</si>
  <si>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</si>
  <si>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</si>
  <si>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</si>
  <si>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</si>
  <si>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</si>
  <si>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</si>
  <si>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</si>
  <si>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</si>
  <si>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</si>
  <si>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</si>
  <si>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</si>
  <si>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</si>
  <si>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</si>
  <si>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</si>
  <si>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</si>
  <si>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</si>
  <si>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</si>
  <si>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</si>
  <si>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</si>
  <si>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</si>
  <si>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</si>
  <si>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</si>
  <si>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</si>
  <si>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</si>
  <si>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</si>
  <si>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</si>
  <si>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</si>
  <si>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</si>
  <si>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</si>
  <si>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</si>
  <si>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</si>
  <si>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</si>
  <si>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</si>
  <si>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</si>
  <si>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</si>
  <si>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</si>
  <si>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</si>
  <si>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</si>
  <si>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</si>
  <si>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</si>
  <si>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</si>
  <si>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</si>
  <si>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</si>
  <si>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</si>
  <si>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</si>
  <si>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</si>
  <si>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</si>
  <si>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</si>
  <si>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</si>
  <si>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</si>
  <si>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</si>
  <si>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</si>
  <si>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</si>
  <si>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</si>
  <si>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</si>
  <si>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</si>
  <si>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</si>
  <si>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</si>
  <si>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</si>
  <si>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</si>
  <si>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</si>
  <si>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</si>
  <si>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</si>
  <si>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</si>
  <si>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</si>
  <si>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</si>
  <si>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</si>
  <si>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</si>
  <si>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</si>
  <si>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</si>
  <si>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</si>
  <si>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</si>
  <si>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</si>
  <si>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</si>
  <si>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</si>
  <si>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</si>
  <si>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</si>
  <si>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</si>
  <si>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</si>
  <si>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</si>
  <si>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</si>
  <si>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</si>
  <si>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</si>
  <si>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</si>
  <si>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</si>
  <si>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</si>
  <si>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</si>
  <si>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</si>
  <si>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</si>
  <si>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</si>
  <si>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</si>
  <si>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</si>
  <si>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</si>
  <si>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</si>
  <si>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</si>
  <si>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</si>
  <si>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</si>
  <si>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</si>
  <si>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</si>
  <si>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</si>
  <si>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</si>
  <si>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</si>
  <si>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</si>
  <si>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</si>
  <si>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</si>
  <si>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</si>
  <si>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</si>
  <si>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</si>
  <si>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</si>
  <si>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</si>
  <si>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</si>
  <si>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</si>
  <si>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</si>
  <si>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</si>
  <si>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</si>
  <si>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</si>
  <si>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</si>
  <si>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</si>
  <si>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</si>
  <si>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</si>
  <si>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</si>
  <si>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</si>
  <si>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</si>
  <si>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</si>
  <si>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</si>
  <si>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</si>
  <si>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</si>
  <si>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</si>
  <si>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</si>
  <si>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</si>
  <si>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</si>
  <si>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</si>
  <si>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</si>
  <si>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</si>
  <si>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</si>
  <si>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</si>
  <si>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</si>
  <si>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</si>
  <si>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</si>
  <si>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</si>
  <si>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</si>
  <si>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</si>
  <si>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</si>
  <si>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</si>
  <si>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</si>
  <si>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</si>
  <si>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</si>
  <si>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</si>
  <si>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</si>
  <si>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</si>
  <si>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</si>
  <si>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</si>
  <si>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</si>
  <si>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</si>
  <si>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</si>
  <si>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</si>
  <si>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</si>
  <si>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</si>
  <si>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</si>
  <si>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</si>
  <si>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</si>
  <si>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</si>
  <si>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</si>
  <si>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</si>
  <si>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</si>
  <si>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</si>
  <si>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</si>
  <si>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</si>
  <si>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</si>
  <si>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</si>
  <si>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</si>
  <si>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</si>
  <si>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</si>
  <si>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</si>
  <si>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</si>
  <si>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</si>
  <si>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</si>
  <si>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</si>
  <si>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</si>
  <si>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</si>
  <si>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</si>
  <si>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</si>
  <si>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</si>
  <si>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</si>
  <si>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</si>
  <si>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</si>
  <si>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</si>
  <si>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</si>
  <si>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</si>
  <si>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</si>
  <si>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</si>
  <si>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</si>
  <si>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</si>
  <si>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</si>
  <si>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</si>
  <si>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</si>
  <si>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</si>
  <si>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</si>
  <si>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</si>
  <si>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</si>
  <si>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</si>
  <si>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</si>
  <si>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</si>
  <si>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</si>
  <si>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</si>
  <si>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</si>
  <si>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</si>
  <si>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</si>
  <si>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</si>
  <si>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</si>
  <si>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</si>
  <si>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</si>
  <si>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</si>
  <si>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</si>
  <si>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</si>
  <si>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</si>
  <si>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</si>
  <si>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</si>
  <si>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</si>
  <si>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</si>
  <si>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</si>
  <si>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</si>
  <si>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</si>
  <si>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</si>
  <si>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</si>
  <si>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</si>
  <si>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</si>
  <si>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</si>
  <si>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</si>
  <si>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</si>
  <si>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</si>
  <si>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</si>
  <si>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</si>
  <si>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</si>
  <si>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</si>
  <si>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</si>
  <si>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</si>
  <si>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</si>
  <si>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</si>
  <si>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</si>
  <si>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</si>
  <si>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</si>
  <si>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</si>
  <si>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</si>
  <si>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</si>
  <si>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</si>
  <si>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</si>
  <si>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</si>
  <si>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</si>
  <si>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</si>
  <si>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</si>
  <si>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</si>
  <si>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</si>
  <si>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</si>
  <si>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</si>
  <si>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</si>
  <si>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</si>
  <si>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</si>
  <si>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</si>
  <si>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</si>
  <si>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</si>
  <si>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</si>
  <si>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</si>
  <si>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</si>
  <si>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</si>
  <si>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</si>
  <si>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</si>
  <si>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</si>
  <si>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</si>
  <si>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</si>
  <si>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</si>
  <si>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</si>
  <si>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</si>
  <si>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</si>
  <si>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</si>
  <si>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</si>
  <si>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</si>
  <si>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</si>
  <si>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</si>
  <si>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</si>
  <si>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</si>
  <si>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</si>
  <si>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</si>
  <si>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</si>
  <si>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</si>
  <si>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</si>
  <si>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</si>
  <si>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</si>
  <si>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</si>
  <si>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</si>
  <si>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</si>
  <si>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</si>
  <si>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</si>
  <si>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</si>
  <si>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</si>
  <si>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</si>
  <si>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</si>
  <si>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</si>
  <si>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</si>
  <si>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</si>
  <si>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</si>
  <si>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</si>
  <si>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</si>
  <si>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</si>
  <si>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</si>
  <si>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</si>
  <si>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</si>
  <si>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</si>
  <si>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</si>
  <si>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</si>
  <si>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</si>
  <si>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</si>
  <si>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</si>
  <si>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</si>
  <si>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</si>
  <si>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</si>
  <si>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</si>
  <si>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</si>
  <si>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</si>
  <si>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</si>
  <si>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</si>
  <si>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</si>
  <si>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</si>
  <si>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</si>
  <si>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</si>
  <si>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</si>
  <si>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</si>
  <si>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</si>
  <si>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</si>
  <si>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</si>
  <si>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</si>
  <si>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</si>
  <si>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</si>
  <si>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</si>
  <si>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</si>
  <si>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</si>
  <si>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</si>
  <si>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</si>
  <si>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</si>
  <si>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</si>
  <si>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</si>
  <si>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</si>
  <si>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</si>
  <si>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</si>
  <si>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</si>
  <si>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</si>
  <si>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</si>
  <si>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</si>
  <si>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</si>
  <si>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</si>
  <si>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</si>
  <si>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</si>
  <si>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</si>
  <si>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</si>
  <si>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</si>
  <si>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</si>
  <si>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</si>
  <si>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</si>
  <si>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</si>
  <si>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</si>
  <si>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</si>
  <si>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</si>
  <si>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</si>
  <si>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</si>
  <si>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</si>
  <si>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</si>
  <si>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</si>
  <si>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</si>
  <si>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</si>
  <si>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</si>
  <si>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</si>
  <si>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</si>
  <si>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</si>
  <si>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</si>
  <si>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</si>
  <si>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</si>
  <si>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</si>
  <si>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</si>
  <si>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</si>
  <si>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</si>
  <si>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</si>
  <si>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</si>
  <si>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</si>
  <si>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</si>
  <si>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</si>
  <si>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</si>
  <si>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</si>
  <si>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</si>
  <si>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</si>
  <si>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</si>
  <si>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</si>
  <si>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</si>
  <si>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</si>
  <si>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</si>
  <si>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</si>
  <si>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</si>
  <si>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</si>
  <si>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</si>
  <si>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</si>
  <si>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</si>
  <si>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</si>
  <si>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</si>
  <si>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</si>
  <si>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</si>
  <si>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</si>
  <si>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</si>
  <si>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</si>
  <si>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</si>
  <si>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</si>
  <si>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</si>
  <si>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</si>
  <si>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</si>
  <si>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</si>
  <si>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</si>
  <si>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</si>
  <si>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</si>
  <si>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</si>
  <si>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</si>
  <si>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</si>
  <si>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</si>
  <si>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</si>
  <si>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</si>
  <si>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</si>
  <si>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</si>
  <si>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</si>
  <si>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</si>
  <si>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</si>
  <si>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</si>
  <si>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</si>
  <si>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</si>
  <si>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</si>
  <si>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</si>
  <si>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</si>
  <si>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</si>
  <si>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</si>
  <si>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</si>
  <si>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</si>
  <si>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</si>
  <si>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</si>
  <si>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</si>
  <si>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</si>
  <si>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</si>
  <si>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</si>
  <si>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</si>
  <si>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</si>
  <si>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</si>
  <si>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</si>
  <si>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</si>
  <si>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</si>
  <si>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</si>
  <si>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</si>
  <si>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</si>
  <si>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</si>
  <si>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</si>
  <si>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</si>
  <si>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</si>
  <si>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</si>
  <si>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</si>
  <si>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</si>
  <si>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</si>
  <si>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</si>
  <si>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</si>
  <si>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</si>
  <si>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</si>
  <si>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</si>
  <si>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</si>
  <si>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</si>
  <si>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</si>
  <si>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</si>
  <si>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</si>
  <si>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</si>
  <si>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</si>
  <si>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</si>
  <si>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</si>
  <si>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</si>
  <si>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</si>
  <si>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</si>
  <si>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</si>
  <si>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</si>
  <si>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</si>
  <si>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</si>
  <si>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</si>
  <si>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</si>
  <si>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</si>
  <si>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</si>
  <si>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</si>
  <si>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</si>
  <si>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</si>
  <si>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</si>
  <si>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</si>
  <si>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</si>
  <si>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</si>
  <si>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</si>
  <si>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</si>
  <si>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</si>
  <si>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</si>
  <si>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</si>
  <si>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</si>
  <si>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</si>
  <si>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</si>
  <si>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</si>
  <si>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</si>
  <si>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</si>
  <si>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</si>
  <si>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</si>
  <si>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</si>
  <si>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</si>
  <si>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</si>
  <si>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</si>
  <si>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</si>
  <si>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</si>
  <si>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</si>
  <si>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</si>
  <si>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</si>
  <si>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</si>
  <si>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</si>
  <si>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</si>
  <si>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</si>
  <si>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</si>
  <si>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</si>
  <si>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</si>
  <si>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</si>
  <si>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</si>
  <si>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</si>
  <si>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</si>
  <si>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</si>
  <si>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</si>
  <si>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</si>
  <si>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</si>
  <si>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</si>
  <si>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</si>
  <si>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</si>
  <si>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</si>
  <si>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</si>
  <si>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</si>
  <si>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</si>
  <si>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</si>
  <si>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</si>
  <si>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</si>
  <si>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</si>
  <si>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</si>
  <si>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</si>
  <si>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</si>
  <si>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</si>
  <si>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</si>
  <si>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</si>
  <si>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</si>
  <si>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</si>
  <si>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</si>
  <si>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</si>
  <si>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</si>
  <si>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</si>
  <si>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</si>
  <si>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</si>
  <si>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</si>
  <si>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</si>
  <si>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</si>
  <si>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</si>
  <si>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</si>
  <si>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</si>
  <si>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</si>
  <si>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</si>
  <si>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</si>
  <si>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</si>
  <si>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</si>
  <si>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</si>
  <si>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</si>
  <si>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</si>
  <si>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</si>
  <si>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</si>
  <si>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</si>
  <si>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</si>
  <si>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</si>
  <si>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</si>
  <si>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</si>
  <si>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</si>
  <si>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</si>
  <si>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</si>
  <si>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</si>
  <si>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</si>
  <si>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</si>
  <si>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</si>
  <si>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</si>
  <si>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</si>
  <si>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</si>
  <si>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</si>
  <si>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</si>
  <si>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</si>
  <si>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</si>
  <si>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</si>
  <si>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</si>
  <si>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</si>
  <si>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</si>
  <si>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</si>
  <si>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</si>
  <si>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</si>
  <si>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</si>
  <si>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</si>
  <si>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</si>
  <si>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</si>
  <si>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</si>
  <si>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</si>
  <si>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</si>
  <si>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</si>
  <si>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</si>
  <si>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</si>
  <si>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</si>
  <si>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</si>
  <si>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</si>
  <si>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</si>
  <si>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</si>
  <si>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</si>
  <si>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</si>
  <si>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</si>
  <si>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</si>
  <si>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</si>
  <si>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</si>
  <si>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</si>
  <si>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</si>
  <si>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</si>
  <si>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</si>
  <si>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</si>
  <si>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</si>
  <si>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</si>
  <si>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</si>
  <si>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</si>
  <si>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</si>
  <si>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</si>
  <si>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</si>
  <si>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</si>
  <si>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</si>
  <si>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</si>
  <si>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</si>
  <si>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</si>
  <si>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</si>
  <si>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</si>
  <si>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</si>
  <si>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</si>
  <si>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</si>
  <si>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</si>
  <si>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</si>
  <si>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</si>
  <si>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</si>
  <si>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</si>
  <si>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</si>
  <si>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</si>
  <si>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</si>
  <si>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</si>
  <si>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</si>
  <si>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</si>
  <si>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</si>
  <si>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</si>
  <si>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</si>
  <si>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</si>
  <si>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</si>
  <si>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</si>
  <si>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</si>
  <si>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</si>
  <si>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</si>
  <si>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</si>
  <si>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</si>
  <si>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</si>
  <si>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</si>
  <si>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</si>
  <si>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</si>
  <si>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</si>
  <si>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</si>
  <si>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</si>
  <si>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</si>
  <si>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</si>
  <si>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</si>
  <si>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</si>
  <si>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</si>
  <si>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</si>
  <si>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</si>
  <si>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</si>
  <si>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</si>
  <si>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</si>
  <si>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</si>
  <si>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</si>
  <si>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</si>
  <si>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</si>
  <si>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</si>
  <si>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</si>
  <si>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</si>
  <si>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</si>
  <si>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</si>
  <si>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</si>
  <si>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</si>
  <si>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</si>
  <si>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</si>
  <si>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</si>
  <si>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</si>
  <si>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</si>
  <si>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</si>
  <si>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</si>
  <si>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</si>
  <si>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</si>
  <si>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</si>
  <si>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</si>
  <si>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</si>
  <si>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</si>
  <si>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</si>
  <si>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</si>
  <si>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</si>
  <si>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</si>
  <si>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</si>
  <si>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</si>
  <si>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</si>
  <si>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</si>
  <si>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</si>
  <si>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</si>
  <si>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</si>
  <si>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</si>
  <si>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</si>
  <si>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</si>
  <si>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</si>
  <si>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</si>
  <si>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</si>
  <si>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</si>
  <si>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</si>
  <si>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</si>
  <si>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</si>
  <si>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</si>
  <si>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</si>
  <si>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</si>
  <si>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</si>
  <si>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</si>
  <si>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</si>
  <si>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</si>
  <si>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</si>
  <si>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</si>
  <si>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</si>
  <si>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</si>
  <si>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</si>
  <si>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</si>
  <si>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</si>
  <si>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</si>
  <si>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</si>
  <si>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</si>
  <si>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</si>
  <si>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</si>
  <si>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</si>
  <si>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</si>
  <si>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</si>
  <si>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</si>
  <si>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</si>
  <si>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</si>
  <si>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</si>
  <si>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</si>
  <si>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</si>
  <si>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</si>
  <si>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</si>
  <si>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</si>
  <si>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</si>
  <si>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</si>
  <si>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</si>
  <si>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</si>
  <si>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</si>
  <si>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</si>
  <si>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</si>
  <si>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</si>
  <si>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</si>
  <si>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</si>
  <si>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</si>
  <si>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</si>
  <si>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</si>
  <si>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</si>
  <si>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</si>
  <si>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</si>
  <si>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</si>
  <si>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</si>
  <si>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</si>
  <si>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</si>
  <si>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</si>
  <si>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</si>
  <si>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</si>
  <si>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</si>
  <si>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</si>
  <si>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</si>
  <si>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</si>
  <si>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</si>
  <si>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</si>
  <si>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</si>
  <si>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</si>
  <si>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</si>
  <si>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</si>
  <si>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</si>
  <si>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</si>
  <si>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</si>
  <si>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</si>
  <si>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</si>
  <si>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</si>
  <si>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</si>
  <si>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</si>
  <si>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</si>
  <si>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</si>
  <si>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</si>
  <si>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</si>
  <si>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</si>
  <si>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</si>
  <si>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</si>
  <si>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</si>
  <si>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</si>
  <si>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</si>
  <si>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</si>
  <si>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</si>
  <si>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</si>
  <si>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</si>
  <si>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</si>
  <si>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</si>
  <si>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</si>
  <si>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</si>
  <si>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</si>
  <si>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</si>
  <si>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</si>
  <si>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</si>
  <si>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</si>
  <si>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</si>
  <si>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</si>
  <si>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</si>
  <si>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</si>
  <si>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</si>
  <si>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</si>
  <si>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</si>
  <si>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</si>
  <si>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</si>
  <si>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</si>
  <si>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</si>
  <si>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</si>
  <si>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</si>
  <si>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</si>
  <si>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</si>
  <si>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</si>
  <si>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</si>
  <si>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</si>
  <si>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</si>
  <si>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</si>
  <si>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</si>
  <si>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</si>
  <si>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</si>
  <si>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</si>
  <si>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</si>
  <si>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</si>
  <si>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</si>
  <si>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</si>
  <si>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</si>
  <si>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</si>
  <si>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</si>
  <si>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</si>
  <si>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</si>
  <si>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</si>
  <si>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</si>
  <si>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</si>
  <si>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</si>
  <si>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</si>
  <si>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</si>
  <si>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</si>
  <si>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</si>
  <si>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</si>
  <si>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</si>
  <si>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</si>
  <si>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</si>
  <si>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</si>
  <si>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</si>
  <si>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</si>
  <si>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</si>
  <si>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</si>
  <si>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</si>
  <si>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</si>
  <si>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</si>
  <si>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</si>
  <si>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</si>
  <si>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</si>
  <si>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</si>
  <si>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</si>
  <si>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</si>
  <si>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</si>
  <si>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</si>
  <si>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</si>
  <si>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</si>
  <si>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</si>
  <si>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</si>
  <si>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</si>
  <si>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</si>
  <si>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</si>
  <si>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</si>
  <si>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</si>
  <si>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</si>
  <si>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</si>
  <si>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</si>
  <si>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</si>
  <si>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</si>
  <si>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</si>
  <si>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</si>
  <si>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</si>
  <si>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</si>
  <si>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</si>
  <si>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</si>
  <si>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</si>
  <si>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</si>
  <si>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</si>
  <si>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</si>
  <si>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</si>
  <si>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</si>
  <si>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</si>
  <si>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</si>
  <si>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</si>
  <si>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</si>
  <si>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</si>
  <si>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</si>
  <si>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</si>
  <si>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</si>
  <si>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</si>
  <si>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</si>
  <si>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</si>
  <si>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</si>
  <si>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</si>
  <si>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</si>
  <si>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</si>
  <si>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</si>
  <si>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</si>
  <si>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</si>
  <si>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</si>
  <si>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</si>
  <si>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</si>
  <si>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</si>
  <si>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</si>
  <si>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</si>
  <si>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</si>
  <si>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</si>
  <si>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</si>
  <si>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</si>
  <si>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</si>
  <si>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</si>
  <si>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</si>
  <si>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</si>
  <si>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</si>
  <si>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</si>
  <si>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</si>
  <si>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</si>
  <si>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</si>
  <si>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</si>
  <si>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</si>
  <si>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</si>
  <si>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</si>
  <si>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</si>
  <si>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</si>
  <si>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</si>
  <si>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</si>
  <si>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</si>
  <si>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</si>
  <si>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</si>
  <si>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</si>
  <si>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</si>
  <si>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</si>
  <si>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</si>
  <si>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</si>
  <si>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</si>
  <si>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</si>
  <si>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</si>
  <si>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</si>
  <si>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</si>
  <si>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</si>
  <si>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</si>
  <si>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</si>
  <si>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</si>
  <si>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</si>
  <si>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</si>
  <si>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</si>
  <si>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</si>
  <si>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</si>
  <si>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</si>
  <si>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</si>
  <si>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</si>
  <si>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</si>
  <si>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</si>
  <si>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</si>
  <si>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</si>
  <si>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</si>
  <si>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</si>
  <si>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</si>
  <si>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</si>
  <si>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</si>
  <si>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</si>
  <si>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</si>
  <si>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</si>
  <si>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</si>
  <si>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</si>
  <si>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</si>
  <si>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</si>
  <si>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</si>
  <si>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</si>
  <si>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</si>
  <si>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</si>
  <si>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</si>
  <si>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</si>
  <si>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</si>
  <si>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</si>
  <si>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</si>
  <si>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</si>
  <si>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</si>
  <si>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</si>
  <si>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</si>
  <si>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</si>
  <si>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</si>
  <si>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</si>
  <si>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</si>
  <si>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</si>
  <si>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</si>
  <si>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</si>
  <si>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</si>
  <si>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</si>
  <si>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</si>
  <si>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</si>
  <si>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</si>
  <si>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</si>
  <si>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</si>
  <si>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</si>
  <si>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</si>
  <si>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</si>
  <si>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</si>
  <si>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</si>
  <si>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</si>
  <si>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</si>
  <si>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</si>
  <si>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</si>
  <si>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</si>
  <si>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</si>
  <si>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</si>
  <si>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</si>
  <si>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</si>
  <si>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</si>
  <si>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</si>
  <si>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</si>
  <si>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</si>
  <si>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</si>
  <si>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</si>
  <si>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</si>
  <si>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</si>
  <si>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</si>
  <si>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</si>
  <si>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</si>
  <si>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</si>
  <si>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</si>
  <si>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</si>
  <si>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</si>
  <si>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</si>
  <si>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</si>
  <si>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</si>
  <si>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</si>
  <si>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</si>
  <si>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</si>
  <si>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</si>
  <si>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</si>
  <si>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</si>
  <si>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</si>
  <si>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</si>
  <si>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</si>
  <si>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</si>
  <si>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</si>
  <si>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</si>
  <si>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</si>
  <si>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</si>
  <si>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</si>
  <si>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</si>
  <si>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</si>
  <si>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</si>
  <si>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</si>
  <si>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</si>
  <si>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</si>
  <si>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</si>
  <si>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</si>
  <si>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</si>
  <si>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</si>
  <si>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</si>
  <si>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</si>
  <si>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</si>
  <si>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</si>
  <si>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</si>
  <si>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</si>
  <si>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</si>
  <si>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</si>
  <si>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</si>
  <si>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</si>
  <si>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</si>
  <si>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</si>
  <si>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</si>
  <si>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</si>
  <si>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</si>
  <si>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</si>
  <si>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</si>
  <si>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</si>
  <si>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</si>
  <si>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</si>
  <si>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</si>
  <si>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</si>
  <si>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</si>
  <si>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</si>
  <si>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</si>
  <si>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</si>
  <si>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</si>
  <si>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</si>
  <si>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</si>
  <si>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</si>
  <si>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</si>
  <si>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</si>
  <si>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</si>
  <si>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</si>
  <si>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</si>
  <si>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</si>
  <si>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</si>
  <si>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</si>
  <si>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</si>
  <si>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</si>
  <si>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</si>
  <si>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</si>
  <si>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</si>
  <si>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</si>
  <si>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</si>
  <si>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</si>
  <si>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</si>
  <si>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</si>
  <si>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</si>
  <si>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</si>
  <si>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</si>
  <si>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</si>
  <si>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</si>
  <si>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</si>
  <si>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</si>
  <si>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</si>
  <si>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</si>
  <si>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</si>
  <si>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</si>
  <si>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</si>
  <si>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</si>
  <si>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</si>
  <si>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</si>
  <si>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</si>
  <si>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</si>
  <si>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</si>
  <si>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</si>
  <si>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</si>
  <si>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</si>
  <si>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</si>
  <si>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</si>
  <si>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</si>
  <si>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</si>
  <si>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</si>
  <si>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</si>
  <si>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</si>
  <si>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</si>
  <si>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</si>
  <si>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</si>
  <si>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</si>
  <si>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</si>
  <si>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</si>
  <si>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</si>
  <si>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</si>
  <si>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</si>
  <si>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</si>
  <si>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</si>
  <si>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</si>
  <si>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</si>
  <si>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</si>
  <si>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</si>
  <si>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</si>
  <si>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</si>
  <si>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</si>
  <si>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</si>
  <si>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</si>
  <si>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</si>
  <si>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</si>
  <si>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</si>
  <si>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</si>
  <si>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</si>
  <si>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</si>
  <si>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</si>
  <si>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</si>
  <si>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</si>
  <si>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</si>
  <si>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</si>
  <si>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</si>
  <si>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</si>
  <si>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</si>
  <si>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</si>
  <si>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</si>
  <si>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</si>
  <si>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</si>
  <si>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</si>
  <si>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</si>
  <si>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</si>
  <si>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</si>
  <si>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</si>
  <si>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</si>
  <si>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</si>
  <si>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</si>
  <si>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</si>
  <si>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</si>
  <si>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</si>
  <si>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</si>
  <si>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</si>
  <si>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</si>
  <si>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</si>
  <si>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</si>
  <si>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</si>
  <si>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</si>
  <si>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</si>
  <si>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</si>
  <si>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</si>
  <si>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</si>
  <si>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</si>
  <si>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</si>
  <si>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</si>
  <si>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</si>
  <si>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</si>
  <si>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</si>
  <si>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</si>
  <si>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</si>
  <si>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</si>
  <si>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</si>
  <si>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</si>
  <si>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</si>
  <si>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</si>
  <si>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</si>
  <si>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</si>
  <si>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</si>
  <si>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</si>
  <si>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</si>
  <si>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</si>
  <si>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</si>
  <si>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</si>
  <si>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</si>
  <si>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</si>
  <si>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</si>
  <si>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</si>
  <si>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</si>
  <si>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</si>
  <si>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</si>
  <si>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</si>
  <si>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</si>
  <si>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</si>
  <si>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</si>
  <si>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</si>
  <si>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</si>
  <si>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</si>
  <si>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</si>
  <si>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</si>
  <si>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</si>
  <si>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</si>
  <si>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</si>
  <si>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</si>
  <si>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</si>
  <si>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</si>
  <si>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</si>
  <si>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</si>
  <si>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</si>
  <si>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</si>
  <si>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</si>
  <si>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</si>
  <si>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</si>
  <si>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</si>
  <si>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</si>
  <si>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</si>
  <si>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</si>
  <si>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</si>
  <si>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</si>
  <si>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</si>
  <si>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</si>
  <si>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</si>
  <si>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</si>
  <si>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</si>
  <si>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</si>
  <si>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</si>
  <si>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</si>
  <si>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</si>
  <si>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</si>
  <si>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</si>
  <si>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</si>
  <si>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</si>
  <si>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</si>
  <si>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</si>
  <si>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</si>
  <si>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</si>
  <si>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</si>
  <si>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</si>
  <si>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</si>
  <si>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</si>
  <si>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</si>
  <si>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</si>
  <si>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</si>
  <si>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</si>
  <si>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</si>
  <si>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</si>
  <si>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</si>
  <si>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</si>
  <si>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</si>
  <si>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</si>
  <si>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</si>
  <si>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</si>
  <si>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</si>
  <si>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</si>
  <si>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</si>
  <si>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</si>
  <si>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</si>
  <si>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</si>
  <si>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</si>
  <si>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</si>
  <si>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</si>
  <si>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</si>
  <si>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</si>
  <si>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</si>
  <si>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</si>
  <si>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</si>
  <si>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</si>
  <si>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</si>
  <si>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</si>
  <si>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</si>
  <si>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</si>
  <si>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</si>
  <si>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</si>
  <si>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</si>
  <si>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</si>
  <si>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</si>
  <si>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</si>
  <si>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</si>
  <si>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</si>
  <si>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</si>
  <si>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</si>
  <si>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</si>
  <si>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</si>
  <si>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</si>
  <si>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</si>
  <si>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</si>
  <si>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</si>
  <si>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</si>
  <si>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</si>
  <si>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</si>
  <si>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</si>
  <si>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</si>
  <si>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</si>
  <si>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</si>
  <si>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</si>
  <si>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</si>
  <si>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</si>
  <si>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</si>
  <si>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</si>
  <si>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</si>
  <si>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</si>
  <si>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</si>
  <si>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</si>
  <si>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</si>
  <si>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</si>
  <si>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</si>
  <si>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</si>
  <si>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</si>
  <si>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</si>
  <si>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</si>
  <si>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</si>
  <si>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</si>
  <si>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</si>
  <si>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</si>
  <si>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</si>
  <si>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</si>
  <si>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</si>
  <si>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</si>
  <si>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</si>
  <si>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</si>
  <si>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</si>
  <si>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</si>
  <si>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</si>
  <si>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</si>
  <si>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</si>
  <si>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</si>
  <si>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</si>
  <si>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</si>
  <si>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</si>
  <si>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</si>
  <si>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</si>
  <si>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</si>
  <si>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</si>
  <si>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</si>
  <si>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</si>
  <si>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</si>
  <si>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</si>
  <si>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</si>
  <si>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</si>
  <si>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</si>
  <si>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</si>
  <si>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</si>
  <si>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</si>
  <si>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</si>
  <si>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</si>
  <si>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</si>
  <si>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</si>
  <si>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</si>
  <si>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</si>
  <si>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</si>
  <si>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</si>
  <si>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</si>
  <si>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</si>
  <si>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</si>
  <si>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</si>
  <si>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</si>
  <si>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</si>
  <si>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</si>
  <si>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</si>
  <si>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</si>
  <si>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</si>
  <si>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</si>
  <si>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</si>
  <si>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</si>
  <si>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</si>
  <si>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</si>
  <si>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</si>
  <si>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</si>
  <si>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</si>
  <si>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</si>
  <si>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</si>
  <si>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</si>
  <si>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</si>
  <si>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</si>
  <si>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</si>
  <si>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</si>
  <si>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</si>
  <si>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</si>
  <si>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</si>
  <si>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</si>
  <si>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</si>
  <si>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</si>
  <si>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</si>
  <si>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</si>
  <si>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</si>
  <si>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</si>
  <si>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</si>
  <si>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</si>
  <si>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</si>
  <si>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</si>
  <si>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</si>
  <si>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</si>
  <si>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</si>
  <si>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</si>
  <si>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</si>
  <si>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</si>
  <si>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</si>
  <si>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</si>
  <si>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</si>
  <si>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</si>
  <si>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</si>
  <si>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</si>
  <si>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</si>
  <si>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</si>
  <si>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</si>
  <si>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</si>
  <si>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</si>
  <si>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</si>
  <si>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</si>
  <si>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</si>
  <si>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</si>
  <si>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</si>
  <si>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</si>
  <si>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</si>
  <si>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</si>
  <si>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</si>
  <si>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</si>
  <si>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</si>
  <si>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</si>
  <si>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</si>
  <si>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</si>
  <si>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</si>
  <si>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</si>
  <si>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</si>
  <si>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</si>
  <si>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</si>
  <si>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</si>
  <si>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</si>
  <si>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</si>
  <si>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</si>
  <si>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</si>
  <si>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</si>
  <si>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</si>
  <si>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</si>
  <si>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</si>
  <si>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</si>
  <si>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</si>
  <si>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</si>
  <si>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</si>
  <si>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</si>
  <si>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</si>
  <si>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</si>
  <si>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</si>
  <si>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</si>
  <si>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</si>
  <si>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</si>
  <si>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</si>
  <si>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</si>
  <si>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</si>
  <si>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</si>
  <si>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</si>
  <si>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</si>
  <si>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</si>
  <si>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</si>
  <si>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</si>
  <si>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</si>
  <si>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</si>
  <si>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</si>
  <si>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</si>
  <si>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</si>
  <si>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</si>
  <si>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</si>
  <si>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</si>
  <si>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</si>
  <si>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</si>
  <si>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</si>
  <si>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</si>
  <si>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</si>
  <si>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</si>
  <si>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</si>
  <si>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</si>
  <si>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</si>
  <si>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</si>
  <si>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</si>
  <si>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</si>
  <si>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</si>
  <si>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</si>
  <si>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</si>
  <si>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</si>
  <si>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</si>
  <si>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</si>
  <si>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</si>
  <si>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</si>
  <si>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</si>
  <si>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</si>
  <si>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</si>
  <si>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</si>
  <si>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</si>
  <si>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</si>
  <si>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</si>
  <si>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</si>
  <si>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</si>
  <si>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</si>
  <si>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</si>
  <si>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</si>
  <si>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</si>
  <si>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</si>
  <si>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</si>
  <si>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</si>
  <si>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</si>
  <si>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</si>
  <si>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</si>
  <si>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</si>
  <si>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</si>
  <si>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</si>
  <si>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</si>
  <si>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</si>
  <si>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</si>
  <si>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</si>
  <si>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</si>
  <si>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</si>
  <si>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</si>
  <si>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</si>
  <si>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</si>
  <si>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</si>
  <si>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</si>
  <si>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</si>
  <si>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</si>
  <si>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</si>
  <si>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</si>
  <si>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</si>
  <si>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</si>
  <si>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</si>
  <si>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</si>
  <si>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</si>
  <si>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</si>
  <si>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</si>
  <si>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</si>
  <si>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</si>
  <si>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</si>
  <si>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</si>
  <si>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</si>
  <si>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</si>
  <si>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</si>
  <si>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</si>
  <si>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</si>
  <si>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</si>
  <si>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</si>
  <si>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</si>
  <si>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</si>
  <si>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</si>
  <si>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</si>
  <si>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</si>
  <si>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</si>
  <si>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</si>
  <si>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</si>
  <si>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</si>
  <si>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</si>
  <si>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</si>
  <si>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</si>
  <si>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</si>
  <si>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</si>
  <si>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</si>
  <si>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</si>
  <si>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</si>
  <si>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</si>
  <si>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</si>
  <si>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</si>
  <si>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</si>
  <si>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</si>
  <si>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</si>
  <si>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</si>
  <si>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</si>
  <si>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</si>
  <si>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</si>
  <si>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</si>
  <si>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</si>
  <si>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</si>
  <si>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</si>
  <si>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</si>
  <si>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</si>
  <si>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</si>
  <si>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</si>
  <si>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</si>
  <si>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</si>
  <si>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</si>
  <si>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</si>
  <si>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</si>
  <si>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</si>
  <si>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</si>
  <si>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</si>
  <si>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</si>
  <si>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</si>
  <si>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</si>
  <si>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</si>
  <si>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</si>
  <si>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</si>
  <si>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</si>
  <si>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</si>
  <si>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</si>
  <si>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</si>
  <si>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</si>
  <si>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</si>
  <si>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</si>
  <si>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</si>
  <si>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</si>
  <si>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</si>
  <si>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</si>
  <si>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</si>
  <si>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</si>
  <si>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</si>
  <si>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</si>
  <si>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</si>
  <si>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</si>
  <si>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</si>
  <si>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</si>
  <si>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</si>
  <si>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</si>
  <si>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</si>
  <si>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</si>
  <si>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</si>
  <si>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</si>
  <si>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</si>
  <si>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</si>
  <si>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</si>
  <si>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</si>
  <si>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</si>
  <si>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</si>
  <si>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</si>
  <si>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</si>
  <si>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</si>
  <si>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</si>
  <si>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</si>
  <si>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</si>
  <si>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</si>
  <si>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</si>
  <si>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</si>
  <si>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</si>
  <si>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</si>
  <si>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</si>
  <si>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</si>
  <si>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</si>
  <si>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</si>
  <si>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</si>
  <si>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</si>
  <si>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</si>
  <si>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</si>
  <si>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</si>
  <si>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</si>
  <si>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</si>
  <si>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</si>
  <si>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</si>
  <si>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</si>
  <si>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</si>
  <si>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</si>
  <si>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</si>
  <si>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</si>
  <si>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</si>
  <si>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</si>
  <si>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</si>
  <si>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</si>
  <si>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</si>
  <si>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</si>
  <si>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</si>
  <si>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</si>
  <si>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</si>
  <si>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</si>
  <si>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</si>
  <si>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</si>
  <si>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</si>
  <si>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</si>
  <si>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</si>
  <si>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</si>
  <si>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</si>
  <si>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</si>
  <si>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</si>
  <si>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</si>
  <si>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</si>
  <si>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</si>
  <si>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</si>
  <si>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</si>
  <si>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</si>
  <si>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</si>
  <si>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</si>
  <si>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</si>
  <si>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</si>
  <si>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</si>
  <si>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</si>
  <si>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</si>
  <si>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</si>
  <si>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</si>
  <si>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</si>
  <si>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</si>
  <si>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</si>
  <si>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</si>
  <si>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</si>
  <si>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</si>
  <si>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</si>
  <si>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</si>
  <si>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</si>
  <si>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</si>
  <si>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</si>
  <si>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</si>
  <si>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</si>
  <si>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</si>
  <si>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</si>
  <si>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</si>
  <si>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</si>
  <si>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</si>
  <si>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</si>
  <si>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</si>
  <si>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</si>
  <si>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</si>
  <si>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</si>
  <si>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</si>
  <si>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</si>
  <si>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</si>
  <si>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</si>
  <si>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</si>
  <si>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</si>
  <si>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</si>
  <si>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</si>
  <si>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</si>
  <si>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</si>
  <si>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</si>
  <si>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</si>
  <si>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</si>
  <si>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</si>
  <si>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</si>
  <si>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</si>
  <si>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</si>
  <si>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</si>
  <si>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</si>
  <si>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</si>
  <si>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</si>
  <si>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</si>
  <si>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</si>
  <si>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</si>
  <si>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</si>
  <si>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</si>
  <si>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</si>
  <si>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</si>
  <si>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</si>
  <si>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</si>
  <si>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</si>
  <si>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</si>
  <si>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</si>
  <si>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</si>
  <si>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</si>
  <si>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</si>
  <si>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</si>
  <si>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</si>
  <si>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</si>
  <si>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</si>
  <si>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</si>
  <si>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</si>
  <si>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</si>
  <si>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</si>
  <si>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</si>
  <si>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</si>
  <si>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</si>
  <si>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</si>
  <si>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</si>
  <si>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</si>
  <si>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</si>
  <si>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</si>
  <si>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</si>
  <si>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</si>
  <si>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</si>
  <si>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</si>
  <si>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</si>
  <si>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</si>
  <si>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</si>
  <si>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</si>
  <si>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</si>
  <si>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</si>
  <si>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</si>
  <si>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</si>
  <si>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</si>
  <si>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</si>
  <si>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</si>
  <si>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</si>
  <si>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</si>
  <si>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</si>
  <si>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</si>
  <si>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</si>
  <si>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</si>
  <si>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</si>
  <si>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</si>
  <si>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</si>
  <si>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</si>
  <si>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</si>
  <si>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</si>
  <si>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</si>
  <si>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</si>
  <si>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</si>
  <si>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</si>
  <si>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</si>
  <si>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</si>
  <si>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</si>
  <si>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</si>
  <si>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</si>
  <si>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</si>
  <si>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</si>
  <si>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</si>
  <si>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</si>
  <si>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</si>
  <si>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</si>
  <si>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</si>
  <si>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</si>
  <si>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</si>
  <si>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</si>
  <si>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</si>
  <si>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</si>
  <si>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</si>
  <si>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</si>
  <si>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</si>
  <si>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</si>
  <si>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</si>
  <si>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</si>
  <si>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</si>
  <si>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</si>
  <si>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</si>
  <si>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</si>
  <si>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</si>
  <si>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</si>
  <si>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</si>
  <si>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</si>
  <si>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</si>
  <si>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</si>
  <si>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</si>
  <si>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</si>
  <si>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</si>
  <si>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</si>
  <si>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</si>
  <si>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</si>
  <si>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</si>
  <si>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</si>
  <si>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</si>
  <si>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</si>
  <si>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</si>
  <si>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</si>
  <si>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</si>
  <si>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</si>
  <si>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</si>
  <si>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</si>
  <si>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</si>
  <si>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</si>
  <si>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</si>
  <si>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</si>
  <si>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</si>
  <si>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</si>
  <si>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</si>
  <si>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</si>
  <si>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</si>
  <si>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</si>
  <si>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</si>
  <si>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</si>
  <si>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</si>
  <si>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</si>
  <si>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</si>
  <si>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</si>
  <si>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</si>
  <si>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</si>
  <si>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</si>
  <si>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</si>
  <si>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</si>
  <si>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</si>
  <si>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</si>
  <si>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</si>
  <si>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</si>
  <si>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</si>
  <si>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</si>
  <si>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</si>
  <si>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</si>
  <si>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</si>
  <si>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</si>
  <si>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</si>
  <si>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</si>
  <si>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</si>
  <si>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</si>
  <si>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</si>
  <si>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</si>
  <si>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</si>
  <si>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</si>
  <si>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</si>
  <si>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</si>
  <si>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</si>
  <si>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</si>
  <si>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</si>
  <si>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</si>
  <si>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</si>
  <si>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</si>
  <si>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</si>
  <si>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</si>
  <si>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</si>
  <si>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</si>
  <si>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</si>
  <si>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</si>
  <si>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</si>
  <si>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</si>
  <si>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</si>
  <si>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</si>
  <si>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</si>
  <si>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</si>
  <si>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</si>
  <si>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</si>
  <si>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</si>
  <si>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</si>
  <si>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</si>
  <si>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</si>
  <si>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</si>
  <si>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</si>
  <si>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</si>
  <si>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</si>
  <si>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</si>
  <si>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</si>
  <si>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</si>
  <si>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</si>
  <si>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</si>
  <si>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</si>
  <si>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</si>
  <si>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</si>
  <si>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</si>
  <si>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</si>
  <si>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</si>
  <si>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</si>
  <si>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</si>
  <si>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</si>
  <si>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</si>
  <si>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</si>
  <si>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</si>
  <si>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</si>
  <si>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</si>
  <si>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</si>
  <si>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</si>
  <si>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</si>
  <si>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</si>
  <si>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</si>
  <si>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</si>
  <si>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</si>
  <si>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</si>
  <si>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</si>
  <si>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</si>
  <si>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</si>
  <si>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</si>
  <si>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</si>
  <si>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</si>
  <si>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</si>
  <si>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</si>
  <si>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</si>
  <si>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</si>
  <si>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</si>
  <si>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</si>
  <si>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</si>
  <si>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</si>
  <si>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</si>
  <si>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</si>
  <si>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</si>
  <si>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</si>
  <si>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</si>
  <si>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</si>
  <si>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</si>
  <si>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</si>
  <si>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</si>
  <si>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</si>
  <si>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</si>
  <si>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</si>
  <si>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</si>
  <si>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</si>
  <si>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</si>
  <si>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</si>
  <si>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</si>
  <si>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</si>
  <si>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</si>
  <si>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</si>
  <si>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</si>
  <si>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</si>
  <si>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</si>
  <si>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</si>
  <si>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</si>
  <si>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</si>
  <si>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</si>
  <si>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</si>
  <si>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</si>
  <si>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</si>
  <si>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</si>
  <si>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</si>
  <si>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</si>
  <si>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</si>
  <si>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</si>
  <si>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</si>
  <si>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</si>
  <si>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</si>
  <si>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</si>
  <si>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</si>
  <si>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</si>
  <si>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</si>
  <si>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</si>
  <si>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</si>
  <si>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</si>
  <si>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</si>
  <si>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</si>
  <si>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</si>
  <si>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</si>
  <si>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</si>
  <si>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</si>
  <si>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</si>
  <si>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</si>
  <si>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</si>
  <si>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</si>
  <si>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</si>
  <si>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</si>
  <si>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</si>
  <si>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</si>
  <si>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</si>
  <si>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</si>
  <si>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</si>
  <si>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</si>
  <si>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</si>
  <si>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</si>
  <si>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</si>
  <si>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</si>
  <si>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</si>
  <si>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</si>
  <si>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</si>
  <si>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</si>
  <si>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</si>
  <si>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</si>
  <si>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</si>
  <si>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</si>
  <si>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</si>
  <si>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</si>
  <si>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</si>
  <si>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</si>
  <si>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</si>
  <si>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</si>
  <si>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</si>
  <si>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</si>
  <si>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</si>
  <si>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</si>
  <si>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</si>
  <si>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</si>
  <si>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</si>
  <si>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</si>
  <si>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</si>
  <si>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</si>
  <si>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</si>
  <si>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</si>
  <si>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</si>
  <si>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</si>
  <si>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</si>
  <si>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</si>
  <si>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</si>
  <si>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</si>
  <si>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</si>
  <si>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</si>
  <si>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</si>
  <si>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</si>
  <si>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</si>
  <si>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</si>
  <si>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</si>
  <si>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</si>
  <si>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</si>
  <si>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</si>
  <si>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</si>
  <si>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</si>
  <si>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</si>
  <si>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</si>
  <si>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</si>
  <si>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</si>
  <si>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</si>
  <si>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</si>
  <si>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</si>
  <si>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</si>
  <si>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</si>
  <si>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</si>
  <si>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</si>
  <si>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</si>
  <si>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</si>
  <si>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</si>
  <si>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</si>
  <si>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</si>
  <si>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</si>
  <si>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</si>
  <si>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</si>
  <si>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</si>
  <si>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</si>
  <si>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</si>
  <si>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</si>
  <si>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</si>
  <si>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</si>
  <si>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</si>
  <si>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</si>
  <si>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</si>
  <si>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</si>
  <si>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</si>
  <si>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</si>
  <si>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</si>
  <si>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</si>
  <si>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</si>
  <si>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</si>
  <si>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</si>
  <si>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</si>
  <si>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</si>
  <si>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</si>
  <si>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</si>
  <si>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</si>
  <si>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</si>
  <si>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</si>
  <si>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</si>
  <si>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</si>
  <si>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</si>
  <si>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</si>
  <si>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</si>
  <si>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</si>
  <si>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</si>
  <si>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</si>
  <si>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</si>
  <si>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</si>
  <si>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</si>
  <si>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</si>
  <si>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</si>
  <si>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</si>
  <si>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</si>
  <si>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</si>
  <si>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</si>
  <si>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</si>
  <si>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</si>
  <si>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</si>
  <si>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</si>
  <si>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</si>
  <si>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</si>
  <si>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</si>
  <si>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</si>
  <si>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</si>
  <si>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</si>
  <si>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</si>
  <si>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</si>
  <si>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</si>
  <si>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</si>
  <si>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</si>
  <si>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</si>
  <si>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</si>
  <si>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</si>
  <si>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</si>
  <si>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</si>
  <si>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</si>
  <si>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</si>
  <si>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</si>
  <si>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</si>
  <si>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</si>
  <si>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</si>
  <si>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</si>
  <si>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</si>
  <si>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</si>
  <si>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</si>
  <si>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</si>
  <si>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</si>
  <si>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</si>
  <si>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</si>
  <si>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</si>
  <si>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</si>
  <si>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</si>
  <si>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</si>
  <si>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</si>
  <si>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</si>
  <si>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</si>
  <si>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</si>
  <si>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</si>
  <si>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</si>
  <si>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</si>
  <si>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</si>
  <si>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</si>
  <si>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</si>
  <si>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</si>
  <si>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</si>
  <si>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</si>
  <si>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</si>
  <si>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</si>
  <si>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</si>
  <si>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</si>
  <si>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</si>
  <si>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</si>
  <si>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</si>
  <si>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</si>
  <si>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</si>
  <si>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</si>
  <si>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</si>
  <si>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</si>
  <si>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</si>
  <si>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</si>
  <si>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</si>
  <si>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</si>
  <si>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</si>
  <si>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</si>
  <si>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</si>
  <si>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</si>
  <si>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</si>
  <si>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</si>
  <si>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</si>
  <si>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</si>
  <si>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</si>
  <si>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</si>
  <si>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</si>
  <si>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</si>
  <si>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</si>
  <si>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</si>
  <si>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</si>
  <si>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</si>
  <si>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</si>
  <si>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</si>
  <si>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</si>
  <si>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</si>
  <si>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</si>
  <si>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</si>
  <si>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</si>
  <si>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</si>
  <si>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</si>
  <si>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</si>
  <si>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</si>
  <si>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</si>
  <si>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</si>
  <si>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</si>
  <si>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</si>
  <si>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</si>
  <si>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</si>
  <si>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</si>
  <si>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</si>
  <si>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</si>
  <si>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</si>
  <si>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</si>
  <si>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</si>
  <si>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</si>
  <si>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</si>
  <si>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</si>
  <si>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</si>
  <si>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</si>
  <si>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</si>
  <si>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</si>
  <si>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</si>
  <si>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</si>
  <si>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</si>
  <si>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</si>
  <si>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</si>
  <si>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</si>
  <si>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</si>
  <si>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</si>
  <si>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</si>
  <si>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</si>
  <si>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</si>
  <si>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</si>
  <si>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</si>
  <si>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</si>
  <si>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</si>
  <si>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</si>
  <si>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</si>
  <si>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</si>
  <si>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</si>
  <si>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</si>
  <si>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</si>
  <si>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</si>
  <si>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</si>
  <si>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</si>
  <si>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</si>
  <si>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</si>
  <si>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</si>
  <si>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</si>
  <si>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</si>
  <si>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</si>
  <si>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</si>
  <si>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</si>
  <si>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</si>
  <si>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</si>
  <si>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</si>
  <si>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</si>
  <si>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</si>
  <si>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</si>
  <si>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</si>
  <si>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</si>
  <si>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</si>
  <si>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</si>
  <si>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</si>
  <si>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</si>
  <si>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</si>
  <si>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</si>
  <si>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</si>
  <si>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</si>
  <si>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</si>
  <si>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</si>
  <si>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</si>
  <si>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</si>
  <si>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</si>
  <si>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</si>
  <si>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</si>
  <si>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</si>
  <si>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</si>
  <si>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</si>
  <si>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</si>
  <si>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</si>
  <si>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</si>
  <si>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</si>
  <si>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</si>
  <si>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</si>
  <si>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</si>
  <si>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</si>
  <si>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</si>
  <si>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</si>
  <si>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</si>
  <si>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</si>
  <si>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</si>
  <si>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</si>
  <si>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</si>
  <si>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</si>
  <si>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</si>
  <si>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</si>
  <si>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</si>
  <si>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</si>
  <si>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</si>
  <si>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</si>
  <si>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</si>
  <si>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</si>
  <si>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</si>
  <si>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</si>
  <si>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</si>
  <si>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</si>
  <si>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</si>
  <si>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</si>
  <si>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</si>
  <si>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</si>
  <si>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</si>
  <si>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</si>
  <si>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</si>
  <si>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</si>
  <si>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</si>
  <si>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</si>
  <si>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</si>
  <si>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</si>
  <si>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</si>
  <si>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</si>
  <si>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</si>
  <si>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</si>
  <si>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</si>
  <si>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</si>
  <si>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</si>
  <si>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</si>
  <si>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</si>
  <si>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</si>
  <si>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</si>
  <si>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</si>
  <si>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</si>
  <si>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</si>
  <si>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</si>
  <si>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</si>
  <si>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</si>
  <si>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</si>
  <si>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</si>
  <si>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</si>
  <si>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</si>
  <si>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</si>
  <si>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</si>
  <si>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</si>
  <si>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</si>
  <si>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</si>
  <si>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</si>
  <si>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</si>
  <si>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</si>
  <si>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</si>
  <si>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</si>
  <si>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</si>
  <si>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</si>
  <si>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</si>
  <si>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</si>
  <si>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</si>
  <si>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</si>
  <si>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</si>
  <si>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</si>
  <si>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</si>
  <si>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</si>
  <si>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</si>
  <si>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</si>
  <si>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</si>
  <si>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</si>
  <si>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</si>
  <si>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</si>
  <si>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</si>
  <si>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</si>
  <si>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</si>
  <si>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</si>
  <si>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</si>
  <si>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</si>
  <si>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</si>
  <si>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</si>
  <si>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</si>
  <si>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</si>
  <si>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</si>
  <si>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</si>
  <si>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</si>
  <si>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</si>
  <si>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</si>
  <si>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</si>
  <si>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</si>
  <si>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</si>
  <si>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</si>
  <si>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</si>
  <si>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</si>
  <si>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</si>
  <si>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</si>
  <si>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</si>
  <si>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</si>
  <si>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</si>
  <si>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</si>
  <si>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</si>
  <si>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</si>
  <si>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</si>
  <si>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</si>
  <si>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</si>
  <si>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</si>
  <si>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</si>
  <si>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</si>
  <si>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</si>
  <si>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</si>
  <si>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</si>
  <si>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</si>
  <si>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</si>
  <si>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</si>
  <si>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</si>
  <si>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</si>
  <si>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</si>
  <si>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</si>
  <si>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</si>
  <si>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</si>
  <si>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</si>
  <si>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</si>
  <si>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</si>
  <si>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</si>
  <si>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</si>
  <si>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</si>
  <si>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</si>
  <si>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</si>
  <si>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</si>
  <si>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</si>
  <si>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</si>
  <si>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</si>
  <si>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</si>
  <si>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</si>
  <si>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</si>
  <si>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</si>
  <si>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</si>
  <si>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</si>
  <si>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</si>
  <si>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</si>
  <si>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</si>
  <si>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</si>
  <si>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</si>
  <si>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</si>
  <si>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</si>
  <si>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</si>
  <si>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</si>
  <si>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</si>
  <si>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</si>
  <si>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</si>
  <si>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</si>
  <si>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</si>
  <si>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</si>
  <si>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</si>
  <si>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</si>
  <si>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</si>
  <si>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</si>
  <si>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</si>
  <si>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</si>
  <si>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</si>
  <si>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</si>
  <si>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</si>
  <si>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</si>
  <si>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</si>
  <si>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</si>
  <si>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</si>
  <si>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</si>
  <si>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</si>
  <si>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</si>
  <si>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</si>
  <si>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</si>
  <si>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</si>
  <si>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</si>
  <si>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</si>
  <si>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</si>
  <si>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</si>
  <si>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</si>
  <si>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</si>
  <si>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</si>
  <si>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</si>
  <si>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</si>
  <si>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</si>
  <si>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</si>
  <si>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</si>
  <si>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</si>
  <si>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</si>
  <si>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</si>
  <si>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</si>
  <si>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</si>
  <si>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</si>
  <si>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</si>
  <si>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</si>
  <si>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</si>
  <si>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</si>
  <si>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</si>
  <si>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</si>
  <si>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</si>
  <si>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</si>
  <si>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</si>
  <si>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</si>
  <si>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</si>
  <si>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</si>
  <si>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</si>
  <si>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</si>
  <si>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</si>
  <si>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</si>
  <si>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</si>
  <si>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</si>
  <si>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</si>
  <si>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</si>
  <si>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</si>
  <si>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</si>
  <si>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</si>
  <si>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</si>
  <si>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</si>
  <si>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</si>
  <si>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</si>
  <si>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</si>
  <si>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</si>
  <si>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</si>
  <si>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</si>
  <si>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</si>
  <si>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</si>
  <si>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</si>
  <si>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</si>
  <si>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</si>
  <si>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</si>
  <si>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</si>
  <si>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</si>
  <si>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</si>
  <si>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</si>
  <si>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</si>
  <si>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</si>
  <si>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</si>
  <si>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</si>
  <si>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</si>
  <si>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</si>
  <si>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</si>
  <si>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</si>
  <si>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</si>
  <si>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</si>
  <si>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</si>
  <si>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</si>
  <si>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</si>
  <si>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</si>
  <si>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</si>
  <si>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</si>
  <si>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</si>
  <si>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</si>
  <si>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</si>
  <si>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</si>
  <si>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</si>
  <si>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</si>
  <si>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</si>
  <si>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</si>
  <si>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</si>
  <si>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</si>
  <si>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</si>
  <si>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</si>
  <si>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</si>
  <si>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</si>
  <si>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</si>
  <si>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</si>
  <si>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</si>
  <si>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</si>
  <si>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</si>
  <si>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</si>
  <si>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</si>
  <si>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</si>
  <si>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</si>
  <si>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</si>
  <si>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</si>
  <si>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</si>
  <si>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</si>
  <si>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</si>
  <si>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</si>
  <si>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</si>
  <si>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</si>
  <si>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</si>
  <si>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</si>
  <si>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</si>
  <si>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</si>
  <si>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</si>
  <si>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</si>
  <si>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</si>
  <si>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</si>
  <si>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</si>
  <si>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</si>
  <si>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</si>
  <si>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</si>
  <si>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</si>
  <si>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</si>
  <si>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</si>
  <si>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</si>
  <si>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</si>
  <si>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</si>
  <si>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</si>
  <si>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</si>
  <si>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</si>
  <si>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</si>
  <si>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</si>
  <si>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</si>
  <si>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</si>
  <si>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</si>
  <si>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</si>
  <si>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</si>
  <si>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</si>
  <si>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</si>
  <si>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</si>
  <si>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</si>
  <si>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</si>
  <si>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</si>
  <si>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</si>
  <si>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</si>
  <si>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</si>
  <si>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</si>
  <si>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</si>
  <si>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</si>
  <si>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</si>
  <si>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</si>
  <si>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</si>
  <si>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</si>
  <si>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</si>
  <si>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</si>
  <si>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</si>
  <si>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</si>
  <si>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</si>
  <si>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</si>
  <si>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</si>
  <si>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</si>
  <si>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</si>
  <si>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</si>
  <si>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</si>
  <si>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</si>
  <si>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</si>
  <si>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</si>
  <si>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</si>
  <si>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</si>
  <si>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</si>
  <si>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</si>
  <si>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</si>
  <si>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</si>
  <si>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</si>
  <si>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</si>
  <si>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</si>
  <si>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</si>
  <si>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</si>
  <si>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</si>
  <si>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</si>
  <si>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</si>
  <si>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</si>
  <si>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</si>
  <si>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</si>
  <si>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</si>
  <si>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</si>
  <si>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</si>
  <si>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</si>
  <si>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</si>
  <si>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</si>
  <si>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</si>
  <si>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</si>
  <si>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</si>
  <si>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</si>
  <si>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</si>
  <si>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</si>
  <si>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</si>
  <si>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</si>
  <si>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</si>
  <si>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</si>
  <si>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</si>
  <si>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</si>
  <si>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</si>
  <si>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</si>
  <si>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</si>
  <si>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</si>
  <si>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</si>
  <si>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</si>
  <si>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</si>
  <si>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</si>
  <si>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</si>
  <si>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</si>
  <si>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</si>
  <si>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</si>
  <si>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</si>
  <si>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</si>
  <si>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</si>
  <si>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</si>
  <si>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PCM-20251103-00001232</t>
  </si>
  <si>
    <t>Emergency</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</si>
  <si>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</si>
  <si>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</si>
  <si>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</si>
  <si>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</si>
  <si>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</si>
  <si>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</si>
  <si>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</si>
  <si>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</si>
  <si>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</si>
  <si>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</si>
  <si>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</si>
  <si>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</si>
  <si>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</si>
  <si>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</si>
  <si>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</si>
  <si>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</si>
  <si>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</si>
  <si>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</si>
  <si>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</si>
  <si>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</si>
  <si>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</si>
  <si>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</si>
  <si>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</si>
  <si>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</si>
  <si>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</si>
  <si>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</si>
  <si>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</si>
  <si>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</si>
  <si>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</si>
  <si>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</si>
  <si>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</si>
  <si>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</si>
  <si>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</si>
  <si>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</si>
  <si>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</si>
  <si>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</si>
  <si>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</si>
  <si>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</si>
  <si>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</si>
  <si>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</si>
  <si>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</si>
  <si>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</si>
  <si>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</si>
  <si>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</si>
  <si>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</si>
  <si>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</si>
  <si>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</si>
  <si>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</si>
  <si>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</si>
  <si>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</si>
  <si>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</si>
  <si>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</si>
  <si>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</si>
  <si>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</si>
  <si>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</si>
  <si>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</si>
  <si>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</si>
  <si>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</si>
  <si>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</si>
  <si>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</si>
  <si>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</si>
  <si>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</si>
  <si>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</si>
  <si>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</si>
  <si>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</si>
  <si>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</si>
  <si>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</si>
  <si>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</si>
  <si>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</si>
  <si>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</si>
  <si>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</si>
  <si>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</si>
  <si>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</si>
  <si>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</si>
  <si>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</si>
  <si>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</si>
  <si>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</si>
  <si>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</si>
  <si>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</si>
  <si>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</si>
  <si>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</si>
  <si>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</si>
  <si>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</si>
  <si>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</si>
  <si>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</si>
  <si>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</si>
  <si>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60 min</t>
  </si>
  <si>
    <t>PCM-20251103-00001251</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</si>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</sst>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K9" sqref="K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301.69928668981447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1.3684837962500751E-2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14</v>
      </c>
      <c r="D4" s="133" t="s">
        <v>18349</v>
      </c>
      <c r="E4" s="134" t="s">
        <v>39027</v>
      </c>
      <c r="F4" s="135">
        <v>45964.623692129629</v>
      </c>
      <c r="G4" s="136">
        <f ca="1">IFERROR(NOW()-F4,"")</f>
        <v>2.4020486111112405E-2</v>
      </c>
      <c r="H4" s="135">
        <v>45964.617442129631</v>
      </c>
      <c r="I4" s="133" t="str">
        <f>IFERROR(VLOOKUP(D4,DB!A:F,6,0),"")</f>
        <v>Generator-SG</v>
      </c>
      <c r="J4" s="133" t="str">
        <f>IFERROR(VLOOKUP(D4,DB!A:G,7,0),"")</f>
        <v>Good</v>
      </c>
      <c r="K4" s="137" t="s">
        <v>39028</v>
      </c>
      <c r="L4" s="138" t="str">
        <f>IFERROR(VLOOKUP(D4,DB!A:I,9,0),"")</f>
        <v>Latis</v>
      </c>
    </row>
    <row r="5" spans="1:15" ht="15" customHeight="1">
      <c r="A5" s="132"/>
      <c r="B5" s="133" t="str">
        <f>IFERROR(VLOOKUP(D5,DB!A:K,11,0),"")</f>
        <v/>
      </c>
      <c r="C5" s="133"/>
      <c r="D5" s="133"/>
      <c r="E5" s="134"/>
      <c r="F5" s="135"/>
      <c r="G5" s="136">
        <f ca="1">IFERROR(NOW()-F5,"")</f>
        <v>45964.647712615741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45964.647712615741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45964.647712615741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45964.647712615741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45964.647712615741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45964.647712615741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45964.647712615741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45964.647712615741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45964.647712615741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45964.647712615741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45964.647712615741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45964.647712615741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45964.647712615741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45964.647712615741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45964.647712615741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45964.647712615741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45964.647712615741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45964.647712615741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45964.647712615741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45964.647712615741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45964.647712615741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45964.647712615741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45964.647712615741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45964.647712615741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45964.647712615741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45964.647712615741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45964.647712615741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45964.647712615741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45964.647712615741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45964.647712615741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45964.647712615741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45964.647712615741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45964.647712615741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45964.647712615741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45964.647712615741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45964.647712615741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45964.647712615741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45964.647712615741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45964.647712615741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45964.647712615741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45964.647712615741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45964.647712615741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45964.647712615741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45964.647712615741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45964.647712615741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45964.647712615741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45964.647712615741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45964.647712615741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45964.647712615741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45964.647712615741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45964.647712615741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45964.647712615741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45964.647712615741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45964.647712615741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45964.647712615741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45964.647712615741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45964.647712615741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45964.647712615741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45964.647712615741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45964.647712615741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45964.647712615741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45964.647712615741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45964.647712615741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45964.647712615741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45964.647712615741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45964.647712615741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45964.647712615741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45964.647712615741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45964.647712615741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45964.647712615741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45964.647712615741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45964.647712615741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45964.647712615741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45964.647712615741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45964.647712615741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45964.647712615741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45964.647712615741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45964.647712615741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45964.647712615741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45964.647712615741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45964.647712615741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45964.647712615741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45964.647712615741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45964.647712615741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45964.647712615741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45964.647712615741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45964.647712615741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45964.647712615741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45964.647712615741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45964.647712615741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45964.647712615741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45964.647712615741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45964.647712615741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45964.647712615741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45964.647712615741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45964.647712615741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45964.647712615741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45964.647712615741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45964.647712615741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45964.647712615741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45964.647712615741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45964.647712615741</v>
      </c>
      <c r="H106" s="135"/>
      <c r="I106" s="133" t="str">
        <f>IFERROR(VLOOKUP(D106,DB!A:F,6,0),"")</f>
        <v/>
      </c>
      <c r="J106" s="133" t="str">
        <f>IFERROR(VLOOKUP(D106,DB!A:G,7,0),"")</f>
        <v/>
      </c>
      <c r="K106" s="137"/>
      <c r="L106" s="138" t="str">
        <f>IFERROR(VLOOKUP(D106,DB!A:I,9,0),"")</f>
        <v/>
      </c>
    </row>
    <row r="107" spans="1:12" ht="15" customHeight="1">
      <c r="A107" s="144"/>
      <c r="B107" s="145" t="str">
        <f>IFERROR(VLOOKUP(D107,DB!A:K,11,0),"")</f>
        <v/>
      </c>
      <c r="C107" s="145"/>
      <c r="D107" s="145"/>
      <c r="E107" s="146"/>
      <c r="F107" s="147"/>
      <c r="G107" s="148">
        <f ca="1">IFERROR(NOW()-F107,"")</f>
        <v>45964.647712615741</v>
      </c>
      <c r="H107" s="147"/>
      <c r="I107" s="145" t="str">
        <f>IFERROR(VLOOKUP(D107,DB!A:F,6,0),"")</f>
        <v/>
      </c>
      <c r="J107" s="145" t="str">
        <f>IFERROR(VLOOKUP(D107,DB!A:G,7,0),"")</f>
        <v/>
      </c>
      <c r="K107" s="149"/>
      <c r="L107" s="150" t="str">
        <f>IFERROR(VLOOKUP(D107,DB!A:I,9,0),"")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39024</v>
      </c>
      <c r="F2" s="75">
        <v>45322.056979166664</v>
      </c>
      <c r="G2" s="76" t="s">
        <v>39106</v>
      </c>
      <c r="H2" s="88">
        <v>45322.050729166665</v>
      </c>
      <c r="I2" s="62" t="s">
        <v>88</v>
      </c>
      <c r="J2" s="62" t="s">
        <v>65</v>
      </c>
      <c r="K2" s="87" t="s">
        <v>39107</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39108</v>
      </c>
      <c r="B3" s="62" t="str">
        <f>IFERROR(VLOOKUP(D3,DB!A:K,11,0),"")</f>
        <v>R2</v>
      </c>
      <c r="C3" s="62">
        <v>1</v>
      </c>
      <c r="D3" s="62" t="s">
        <v>25643</v>
      </c>
      <c r="E3" s="86" t="s">
        <v>39021</v>
      </c>
      <c r="F3" s="75">
        <v>45824.999837962961</v>
      </c>
      <c r="G3" s="76">
        <f ca="1">IFERROR(NOW()-F3,"-")</f>
        <v>139.64787465277914</v>
      </c>
      <c r="H3" s="75">
        <v>45824.993587962963</v>
      </c>
      <c r="I3" s="62" t="str">
        <f>IFERROR(VLOOKUP(D3,DB!A:F,6,0),"")</f>
        <v>Generator-SG</v>
      </c>
      <c r="J3" s="62" t="str">
        <f>IFERROR(VLOOKUP(D3,DB!A:G,7,0),"")</f>
        <v>Good</v>
      </c>
      <c r="K3" s="87" t="s">
        <v>39109</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39110</v>
      </c>
      <c r="B4" s="18" t="str">
        <f>IFERROR(VLOOKUP(D4,DB!A:K,11,0),"")</f>
        <v>R2</v>
      </c>
      <c r="C4" s="18">
        <v>1</v>
      </c>
      <c r="D4" s="18" t="s">
        <v>27532</v>
      </c>
      <c r="E4" s="113" t="s">
        <v>39024</v>
      </c>
      <c r="F4" s="114">
        <v>45958.742083333331</v>
      </c>
      <c r="G4" s="115">
        <f ca="1">IFERROR(NOW()-F4,"-")</f>
        <v>5.9056292824097909</v>
      </c>
      <c r="H4" s="114">
        <v>45958.649699074071</v>
      </c>
      <c r="I4" s="18" t="str">
        <f>IFERROR(VLOOKUP(D4,DB!A:F,6,0),"")</f>
        <v>Generator-SG</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39112</v>
      </c>
      <c r="B5" s="18" t="str">
        <f>IFERROR(VLOOKUP(D5,DB!A:K,11,0),"")</f>
        <v>R2</v>
      </c>
      <c r="C5" s="18">
        <v>2</v>
      </c>
      <c r="D5" s="18" t="s">
        <v>38840</v>
      </c>
      <c r="E5" s="113" t="s">
        <v>39021</v>
      </c>
      <c r="F5" s="114">
        <v>45964.475532407407</v>
      </c>
      <c r="G5" s="115">
        <f ca="1">IFERROR(NOW()-F5,"-")</f>
        <v>0.17218020833388437</v>
      </c>
      <c r="H5" s="114" t="s">
        <v>39113</v>
      </c>
      <c r="I5" s="18" t="str">
        <f>IFERROR(VLOOKUP(D5,DB!A:F,6,0),"")</f>
        <v>Power cube</v>
      </c>
      <c r="J5" s="18" t="str">
        <f>IFERROR(VLOOKUP(D5,DB!A:G,7,0),"")</f>
        <v>In progress+No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39115</v>
      </c>
      <c r="B6" s="18" t="str">
        <f>IFERROR(VLOOKUP(D6,DB!A:K,11,0),"")</f>
        <v>R2</v>
      </c>
      <c r="C6" s="18">
        <v>6</v>
      </c>
      <c r="D6" s="18" t="s">
        <v>26182</v>
      </c>
      <c r="E6" s="113" t="s">
        <v>39024</v>
      </c>
      <c r="F6" s="114">
        <v>45964.631504629629</v>
      </c>
      <c r="G6" s="115">
        <f ca="1">IFERROR(NOW()-F6,"-")</f>
        <v>1.6207986111112405E-2</v>
      </c>
      <c r="H6" s="114">
        <v>45964.625393518516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8" t="s">
        <v>20865</v>
      </c>
      <c r="E7" s="113" t="s">
        <v>39021</v>
      </c>
      <c r="F7" s="114"/>
      <c r="G7" s="115">
        <f ca="1">IFERROR(NOW()-F7,"-")</f>
        <v>45964.647712615741</v>
      </c>
      <c r="H7" s="114">
        <v>45964.630752314813</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45964.647712615741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45964.647712615741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45964.647712615741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45964.647712615741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45964.647712615741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45964.647712615741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45964.647712615741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45964.647712615741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45964.647712615741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45964.647712615741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45964.647712615741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45964.647712615741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45964.647712615741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45964.647712615741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45964.647712615741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45964.647712615741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45964.647712615741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45964.647712615741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45964.647712615741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45964.647712615741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45964.647712615741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45964.647712615741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45964.647712615741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45964.647712615741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45964.647712615741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45964.647712615741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45964.647712615741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45964.647712615741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45964.647712615741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45964.647712615741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45964.647712615741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45964.647712615741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45964.647712615741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45964.647712615741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45964.647712615741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45964.647712615741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45964.647712615741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45964.647712615741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45964.647712615741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45964.647712615741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45964.647712615741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45964.647712615741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45964.647712615741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45964.647712615741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45964.647712615741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45964.647712615741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45964.647712615741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45964.647712615741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45964.647712615741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45964.647712615741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45964.647712615741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45964.647712615741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45964.647712615741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45964.647712615741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45964.647712615741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45964.647712615741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45964.647712615741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45964.647712615741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45964.647712615741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45964.647712615741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45964.647712615741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45964.647712615741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45964.647712615741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45964.647712615741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45964.647712615741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45964.647712615741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45964.647712615741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45964.647712615741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45964.647712615741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45964.647712615741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45964.647712615741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45964.647712615741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45964.647712615741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45964.647712615741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45964.647712615741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45964.647712615741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45964.647712615741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45964.647712615741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45964.647712615741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45964.647712615741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45964.647712615741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45964.647712615741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45964.647712615741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45964.647712615741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45964.647712615741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45964.647712615741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45964.647712615741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45964.647712615741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45964.647712615741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45964.647712615741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45964.647712615741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45964.647712615741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45964.647712615741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45964.647712615741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45964.647712615741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45964.647712615741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45964.647712615741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45964.647712615741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45964.647712615741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45964.647712615741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45964.647712615741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45964.647712615741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45964.647712615741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45964.647712615741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45964.647712615741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45964.647712615741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45964.647712615741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45964.647712615741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45964.647712615741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45964.647712615741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45964.647712615741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45964.647712615741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45964.647712615741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45964.647712615741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45964.647712615741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45964.647712615741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45964.647712615741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45964.647712615741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45964.647712615741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45964.647712615741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45964.647712615741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45964.647712615741</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18" t="s">
        <v>19361</v>
      </c>
      <c r="E2" s="18" t="s">
        <v>39021</v>
      </c>
      <c r="F2" s="22">
        <v>45964.567245370374</v>
      </c>
      <c r="G2" s="21">
        <f t="shared" ref="G2:G32" ca="1" si="0">IFERROR(NOW()-F2,"-")</f>
        <v>8.0467245366889983E-2</v>
      </c>
      <c r="H2" s="22">
        <v>45964.562164351853</v>
      </c>
      <c r="I2" s="19" t="str">
        <f>IFERROR(VLOOKUP(D2,DB!A:F,6,0),"")</f>
        <v>SCECO</v>
      </c>
      <c r="J2" s="18" t="str">
        <f>IFERROR(VLOOKUP(D2,DB!A:G,7,0),"")</f>
        <v>Dead</v>
      </c>
      <c r="K2" s="46" t="s">
        <v>39118</v>
      </c>
      <c r="L2" s="23" t="str">
        <f>IFERROR(VLOOKUP(D2,DB!A:I,9,0),"")</f>
        <v>Latis</v>
      </c>
    </row>
    <row r="3" spans="1:13" ht="15" customHeight="1">
      <c r="A3" s="19"/>
      <c r="B3" s="62" t="str">
        <f>IFERROR(VLOOKUP(D3,DB!A:K,11,0),"")</f>
        <v/>
      </c>
      <c r="C3" s="18"/>
      <c r="D3" s="18"/>
      <c r="E3" s="18"/>
      <c r="F3" s="20"/>
      <c r="G3" s="21">
        <f t="shared" ca="1" si="0"/>
        <v>45964.647712615741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45964.647712615741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45964.647712615741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45964.647712615741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45964.647712615741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45964.647712615741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45964.647712615741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45964.647712615741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45964.647712615741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45964.647712615741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45964.647712615741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45964.647712615741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45964.647712615741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45964.647712615741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45964.647712615741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45964.647712615741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45964.647712615741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45964.647712615741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45964.647712615741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45964.647712615741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45964.647712615741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45964.647712615741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45964.647712615741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45964.647712615741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45964.647712615741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45964.647712615741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45964.647712615741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45964.647712615741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45964.647712615741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45964.647712615741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45964.647712615741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45964.647712615741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45964.647712615741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45964.647712615741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45964.647712615741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45964.647712615741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45964.647712615741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45964.647712615741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45964.647712615741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45964.647712615741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45964.647712615741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45964.647712615741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45964.647712615741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45964.647712615741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45964.647712615741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45964.647712615741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45964.647712615741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45964.647712615741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45964.647712615741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45964.647712615741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45964.647712615741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45964.647712615741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45964.647712615741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45964.647712615741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45964.647712615741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45964.647712615741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45964.647712615741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45964.647712615741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45964.647712615741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45964.647712615741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45964.647712615741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45964.647712615741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45964.647712615741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45964.647712615741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45964.647712615741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45964.647712615741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45964.647712615741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45964.647712615741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45964.647712615741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45964.647712615741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45964.647712615741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45964.647712615741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45964.647712615741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45964.647712615741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45964.647712615741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45964.647712615741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45964.647712615741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45964.647712615741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45964.647712615741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45964.647712615741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45964.647712615741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45964.647712615741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45964.647712615741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45964.647712615741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45964.647712615741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45964.647712615741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45964.647712615741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45964.647712615741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45964.647712615741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45964.647712615741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45964.647712615741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45964.647712615741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45964.647712615741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45964.647712615741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45964.647712615741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45964.647712615741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45964.647712615741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45964.647712615741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45964.647712615741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45964.647712615741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45964.647712615741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45964.647712615741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45964.647712615741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45964.647712615741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45964.647712615741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45964.647712615741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45964.647712615741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45964.647712615741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45964.647712615741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45964.647712615741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45964.647712615741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45964.647712615741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45964.647712615741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45964.647712615741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45964.647712615741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45964.647712615741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45964.647712615741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45964.647712615741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45964.647712615741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45964.647712615741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45964.647712615741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45964.647712615741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45964.647712615741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45964.647712615741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45964.647712615741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45964.647712615741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45964.647712615741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45964.647712615741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45964.647712615741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45964.647712615741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45964.647712615741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45964.647712615741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45964.647712615741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45964.647712615741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45964.647712615741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45964.647712615741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45964.647712615741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45964.647712615741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45964.647712615741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45964.647712615741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45964.647712615741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45964.647712615741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45964.647712615741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45964.647712615741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45964.647712615741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45964.647712615741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45964.647712615741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45964.647712615741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45964.647712615741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45964.647712615741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45964.647712615741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45964.647712615741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45964.647712615741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45964.647712615741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45964.647712615741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45964.647712615741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45964.647712615741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45964.647712615741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45964.647712615741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45964.647712615741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45964.647712615741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45964.647712615741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45964.647712615741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45964.647712615741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45964.647712615741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45964.647712615741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45964.647712615741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45964.647712615741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45964.647712615741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45964.647712615741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45964.647712615741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45964.647712615741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45964.647712615741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45964.647712615741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45964.647712615741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45964.647712615741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45964.647712615741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45964.647712615741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45964.647712615741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45964.647712615741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45964.647712615741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45964.647712615741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45964.647712615741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45964.647712615741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45964.647712615741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45964.647712615741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45964.647712615741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45964.647712615741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45964.647712615741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45964.647712615741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45964.647712615741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45964.647712615741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45964.647712615741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45964.647712615741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45964.647712615741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45964.647712615741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45964.647712615741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45964.647712615741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45964.647712615741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45964.647712615741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45964.647712615741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45964.647712615741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45964.647712615741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45964.647712615741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45964.647712615741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45964.647712615741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45964.647712615741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45964.647712615741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45964.647712615741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45964.647712615741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45964.647712615741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45964.647712615741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45964.647712615741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45964.647712615741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45964.647712615741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45964.647712615741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45964.647712615741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45964.647712615741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45964.647712615741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45964.647712615741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45964.647712615741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45964.647712615741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45964.647712615741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45964.647712615741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45964.647712615741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45964.647712615741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45964.647712615741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45964.647712615741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45964.647712615741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45964.647712615741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45964.647712615741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45964.647712615741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45964.647712615741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45964.647712615741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45964.647712615741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45964.647712615741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45964.647712615741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45964.647712615741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45964.647712615741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45964.647712615741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45964.647712615741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45964.647712615741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45964.647712615741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45964.647712615741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45964.647712615741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45964.647712615741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45964.647712615741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45964.647712615741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45964.647712615741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45964.647712615741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45964.647712615741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45964.647712615741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45964.647712615741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45964.647712615741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45964.647712615741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45964.647712615741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45964.647712615741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45964.647712615741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45964.647712615741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45964.647712615741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45964.647712615741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45964.647712615741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45964.647712615741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45964.647712615741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45964.647712615741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45964.647712615741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45964.647712615741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45964.647712615741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45964.647712615741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45964.647712615741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45964.647712615741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45964.647712615741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45964.647712615741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45964.647712615741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45964.647712615741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45964.647712615741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45964.647712615741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45964.647712615741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45964.647712615741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45964.647712615741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45964.647712615741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45964.647712615741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45964.647712615741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45964.647712615741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45964.647712615741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45964.647712615741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45964.647712615741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45964.647712615741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45964.647712615741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45964.647712615741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45964.647712615741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45964.647712615741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45964.647712615741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45964.647712615741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45964.647712615741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45964.647712615741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45964.647712615741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45964.647712615741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45964.647712615741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45964.647712615741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45964.647712615741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45964.647712615741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45964.647712615741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45964.647712615741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45964.647712615741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45964.647712615741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45964.647712615741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45964.647712615741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45964.647712615741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45964.647712615741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45964.647712615741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45964.647712615741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45964.647712615741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45964.647712615741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45964.647712615741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45964.647712615741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45964.647712615741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45964.647712615741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45964.647712615741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45964.647712615741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45964.647712615741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45964.647712615741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45964.647712615741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45964.647712615741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45964.647712615741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45964.647712615741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45964.647712615741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45964.647712615741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45964.647712615741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45964.647712615741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45964.647712615741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45964.647712615741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45964.647712615741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45964.647712615741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45964.647712615741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45964.647712615741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45964.647712615741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45964.647712615741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45964.647712615741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45964.647712615741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45964.647712615741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45964.647712615741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45964.647712615741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45964.647712615741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45964.647712615741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45964.647712615741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45964.647712615741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45964.647712615741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45964.647712615741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45964.647712615741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45964.647712615741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45964.647712615741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45964.647712615741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45964.647712615741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45964.647712615741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45964.647712615741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45964.647712615741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45964.647712615741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45964.647712615741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45964.647712615741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45964.647712615741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45964.647712615741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45964.647712615741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45964.647712615741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45964.647712615741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45964.647712615741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45964.647712615741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45964.647712615741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45964.647712615741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45964.647712615741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45964.647712615741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45964.647712615741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45964.647712615741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45964.647712615741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45964.647712615741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45964.647712615741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45964.647712615741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45964.647712615741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45964.647712615741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45964.647712615741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45964.647712615741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45964.647712615741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45964.647712615741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45964.647712615741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45964.647712615741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45964.647712615741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45964.647712615741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45964.647712615741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45964.647712615741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45964.647712615741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45964.647712615741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45964.647712615741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45964.647712615741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45964.647712615741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45964.647712615741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45964.647712615741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45964.647712615741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45964.647712615741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45964.647712615741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45964.647712615741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45964.647712615741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45964.647712615741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45964.647712615741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45964.647712615741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45964.647712615741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45964.647712615741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45964.647712615741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45964.647712615741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45964.647712615741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45964.647712615741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45964.647712615741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45964.647712615741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45964.647712615741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45964.647712615741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45964.647712615741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45964.647712615741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45964.647712615741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45964.647712615741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45964.647712615741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45964.647712615741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45964.647712615741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45964.647712615741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45964.647712615741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45964.647712615741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45964.647712615741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45964.647712615741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45964.647712615741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45964.647712615741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45964.647712615741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45964.647712615741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45964.647712615741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45964.647712615741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45964.647712615741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45964.647712615741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45964.647712615741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45964.647712615741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45964.647712615741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45964.647712615741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45964.647712615741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45964.647712615741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45964.647712615741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45964.647712615741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45964.647712615741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45964.647712615741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45964.647712615741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45964.647712615741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45964.647712615741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45964.647712615741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45964.647712615741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45964.647712615741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45964.647712615741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45964.647712615741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45964.647712615741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45964.647712615741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45964.647712615741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45964.647712615741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45964.647712615741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45964.647712615741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45964.647712615741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45964.647712615741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45964.647712615741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45964.647712615741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45964.647712615741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45964.647712615741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45964.647712615741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45964.647712615741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45964.647712615741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45964.647712615741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45964.647712615741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45964.647712615741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45964.647712615741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45964.647712615741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45964.647712615741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45964.647712615741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45964.647712615741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45964.647712615741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45964.647712615741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45964.647712615741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45964.647712615741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45964.647712615741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45964.647712615741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45964.647712615741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45964.647712615741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45964.647712615741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45964.647712615741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45964.647712615741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45964.647712615741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45964.647712615741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45964.647712615741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45964.647712615741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45964.647712615741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45964.647712615741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45964.647712615741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45964.647712615741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45964.647712615741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45964.647712615741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45964.647712615741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45964.647712615741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45964.647712615741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45964.647712615741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45964.647712615741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45964.647712615741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45964.647712615741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45964.647712615741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45964.647712615741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45964.647712615741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45964.647712615741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45964.647712615741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45964.647712615741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45964.647712615741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45964.647712615741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45964.647712615741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45964.647712615741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45964.647712615741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45964.647712615741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45964.647712615741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45964.647712615741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45964.647712615741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45964.647712615741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45964.647712615741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45964.647712615741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45964.647712615741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45964.647712615741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45964.647712615741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45964.647712615741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45964.647712615741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45964.647712615741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45964.647712615741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45964.647712615741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45964.647712615741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45964.647712615741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45964.647712615741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45964.647712615741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45964.647712615741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45964.647712615741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45964.647712615741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45964.647712615741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45964.647712615741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45964.647712615741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45964.647712615741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45964.647712615741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45964.647712615741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45964.647712615741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45964.647712615741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45964.647712615741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45964.647712615741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45964.647712615741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45964.647712615741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45964.647712615741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45964.647712615741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45964.647712615741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45964.647712615741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45964.647712615741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45964.647712615741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45964.647712615741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45964.647712615741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45964.647712615741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45964.647712615741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45964.647712615741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45964.647712615741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45964.647712615741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45964.647712615741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45964.647712615741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45964.647712615741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45964.647712615741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45964.647712615741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45964.647712615741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45964.647712615741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45964.647712615741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45964.647712615741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45964.647712615741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45964.647712615741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45964.647712615741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45964.647712615741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45964.647712615741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45964.647712615741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45964.647712615741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45964.647712615741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45964.647712615741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45964.647712615741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45964.647712615741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45964.647712615741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45964.647712615741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45964.647712615741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45964.647712615741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45964.647712615741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45964.647712615741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45964.647712615741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45964.647712615741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45964.647712615741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45964.647712615741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45964.647712615741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45964.647712615741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45964.647712615741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45964.647712615741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45964.647712615741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45964.647712615741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45964.647712615741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45964.647712615741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45964.647712615741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45964.647712615741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45964.647712615741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45964.647712615741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45964.647712615741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45964.647712615741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45964.647712615741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45964.647712615741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45964.647712615741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45964.647712615741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45964.647712615741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45964.647712615741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45964.647712615741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45964.647712615741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45964.647712615741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45964.647712615741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45964.647712615741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45964.647712615741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45964.647712615741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45964.647712615741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45964.647712615741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45964.647712615741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45964.647712615741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45964.647712615741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45964.647712615741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45964.647712615741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45964.647712615741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45964.647712615741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45964.647712615741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45964.647712615741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45964.647712615741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45964.647712615741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45964.647712615741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45964.647712615741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45964.647712615741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45964.647712615741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45964.647712615741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45964.647712615741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45964.647712615741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45964.647712615741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45964.647712615741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45964.647712615741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45964.647712615741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45964.647712615741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45964.647712615741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45964.647712615741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45964.647712615741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45964.647712615741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45964.647712615741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45964.647712615741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45964.647712615741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45964.647712615741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45964.647712615741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45964.647712615741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45964.647712615741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45964.647712615741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45964.647712615741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45964.647712615741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45964.647712615741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45964.647712615741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45964.647712615741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45964.647712615741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45964.647712615741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45964.647712615741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45964.647712615741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45964.647712615741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45964.647712615741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45964.647712615741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45964.647712615741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45964.647712615741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45964.647712615741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45964.647712615741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45964.647712615741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45964.647712615741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45964.647712615741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45964.647712615741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45964.647712615741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45964.647712615741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45964.647712615741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45964.647712615741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45964.647712615741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45964.647712615741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45964.647712615741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45964.647712615741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45964.647712615741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45964.647712615741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45964.647712615741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45964.647712615741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45964.647712615741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45964.647712615741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45964.647712615741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45964.647712615741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45964.647712615741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45964.647712615741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45964.647712615741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45964.647712615741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45964.647712615741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45964.647712615741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45964.647712615741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45964.647712615741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45964.647712615741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45964.647712615741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45964.647712615741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45964.647712615741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45964.647712615741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45964.647712615741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45964.647712615741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45964.647712615741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45964.647712615741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45964.647712615741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45964.647712615741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45964.647712615741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45964.647712615741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45964.647712615741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45964.647712615741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45964.647712615741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45964.647712615741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45964.647712615741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45964.647712615741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45964.647712615741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45964.647712615741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45964.647712615741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45964.647712615741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45964.647712615741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45964.647712615741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45964.647712615741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45964.647712615741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45964.647712615741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45964.647712615741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45964.647712615741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45964.647712615741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45964.647712615741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45964.647712615741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45964.647712615741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45964.647712615741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45964.647712615741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45964.647712615741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45964.647712615741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45964.647712615741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45964.647712615741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45964.647712615741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45964.647712615741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45964.647712615741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45964.647712615741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45964.647712615741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45964.647712615741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45964.647712615741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45964.647712615741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45964.647712615741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45964.647712615741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45964.647712615741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45964.647712615741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45964.647712615741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45964.647712615741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45964.647712615741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45964.647712615741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45964.647712615741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45964.647712615741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45964.647712615741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45964.647712615741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45964.647712615741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45964.647712615741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45964.647712615741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45964.647712615741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45964.647712615741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45964.647712615741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45964.647712615741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45964.647712615741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45964.647712615741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45964.647712615741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45964.647712615741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45964.647712615741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45964.647712615741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45964.647712615741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45964.647712615741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45964.647712615741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45964.647712615741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45964.647712615741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45964.647712615741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45964.647712615741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45964.647712615741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45964.647712615741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45964.647712615741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45964.647712615741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45964.647712615741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45964.647712615741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45964.647712615741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45964.647712615741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45964.647712615741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45964.647712615741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45964.647712615741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45964.647712615741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45964.647712615741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45964.647712615741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45964.647712615741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45964.647712615741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45964.647712615741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45964.647712615741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45964.647712615741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45964.647712615741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45964.647712615741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45964.647712615741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45964.647712615741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45964.647712615741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45964.647712615741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45964.647712615741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45964.647712615741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45964.647712615741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45964.647712615741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45964.647712615741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45964.647712615741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45964.647712615741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45964.647712615741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45964.647712615741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45964.647712615741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45964.647712615741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45964.647712615741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45964.647712615741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45964.647712615741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45964.647712615741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45964.647712615741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45964.647712615741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45964.647712615741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45964.647712615741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45964.647712615741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45964.647712615741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45964.647712615741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45964.647712615741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45964.647712615741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45964.647712615741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45964.647712615741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45964.647712615741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45964.647712615741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45964.647712615741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45964.647712615741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45964.647712615741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45964.647712615741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45964.647712615741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45964.647712615741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45964.647712615741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45964.647712615741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45964.647712615741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45964.647712615741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45964.647712615741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45964.647712615741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45964.647712615741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45964.647712615741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45964.647712615741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45964.647712615741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45964.647712615741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45964.647712615741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45964.647712615741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45964.647712615741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45964.647712615741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45964.647712615741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45964.647712615741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45964.647712615741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45964.647712615741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45964.647712615741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45964.647712615741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45964.647712615741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45964.647712615741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45964.647712615741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45964.647712615741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45964.647712615741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45964.647712615741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45964.647712615741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45964.647712615741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45964.647712615741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45964.647712615741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45964.647712615741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45964.647712615741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45964.647712615741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45964.647712615741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45964.647712615741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45964.647712615741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45964.647712615741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45964.647712615741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45964.647712615741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45964.647712615741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45964.647712615741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45964.647712615741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45964.647712615741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45964.647712615741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45964.647712615741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45964.647712615741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45964.647712615741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45964.647712615741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45964.647712615741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45964.647712615741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45964.647712615741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45964.647712615741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45964.647712615741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45964.647712615741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45964.647712615741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45964.647712615741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45964.647712615741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45964.647712615741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45964.647712615741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45964.647712615741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45964.647712615741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45964.647712615741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45964.647712615741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45964.647712615741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45964.647712615741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45964.647712615741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45964.647712615741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45964.647712615741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45964.647712615741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45964.647712615741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45964.647712615741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45964.647712615741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45964.647712615741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45964.647712615741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45964.647712615741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45964.647712615741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45964.647712615741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45964.647712615741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45964.647712615741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45964.647712615741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45964.647712615741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45964.647712615741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45964.647712615741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45964.647712615741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45964.647712615741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45964.647712615741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45964.647712615741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45964.647712615741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45964.647712615741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45964.647712615741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45964.647712615741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45964.647712615741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45964.647712615741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45964.647712615741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45964.647712615741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45964.647712615741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45964.647712615741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45964.647712615741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45964.647712615741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45964.647712615741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45964.647712615741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45964.647712615741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45964.647712615741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45964.647712615741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45964.647712615741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45964.647712615741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45964.647712615741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45964.647712615741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45964.647712615741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45964.647712615741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45964.647712615741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45964.647712615741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45964.647712615741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45964.647712615741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45964.647712615741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45964.647712615741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45964.647712615741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45964.647712615741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45964.647712615741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45964.647712615741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45964.647712615741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45964.647712615741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45964.647712615741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45964.647712615741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45964.647712615741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45964.647712615741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45964.647712615741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45964.647712615741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45964.647712615741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45964.647712615741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45964.647712615741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45964.647712615741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45964.647712615741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45964.647712615741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45964.647712615741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45964.647712615741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45964.647712615741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45964.647712615741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45964.647712615741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45964.647712615741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45964.647712615741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45964.647712615741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45964.647712615741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45964.647712615741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45964.647712615741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45964.647712615741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45964.647712615741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45964.647712615741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45964.647712615741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45964.647712615741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45964.647712615741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45964.647712615741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45964.647712615741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45964.647712615741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45964.647712615741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45964.647712615741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45964.647712615741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45964.647712615741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45964.647712615741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45964.647712615741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45964.647712615741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45964.647712615741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45964.647712615741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45964.647712615741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45964.647712615741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45964.647712615741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45964.647712615741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45964.647712615741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45964.647712615741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45964.647712615741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45964.647712615741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45964.647712615741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45964.647712615741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45964.647712615741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45964.647712615741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45964.647712615741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45964.647712615741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45964.647712615741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45964.647712615741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45964.647712615741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45964.647712615741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45964.647712615741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45964.647712615741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45964.647712615741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45964.647712615741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45964.647712615741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45964.647712615741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45964.647712615741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45964.647712615741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45964.647712615741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45964.647712615741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45964.647712615741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45964.647712615741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45964.647712615741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45964.647712615741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45964.647712615741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45964.647712615741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45964.647712615741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45964.647712615741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45964.647712615741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45964.647712615741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45964.647712615741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45964.647712615741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45964.647712615741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45964.647712615741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45964.647712615741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45964.647712615741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45964.647712615741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45964.647712615741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45964.647712615741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45964.647712615741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45964.647712615741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45964.647712615741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45964.647712615741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45964.647712615741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45964.647712615741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45964.647712615741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45964.647712615741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45964.647712615741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45964.647712615741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45964.647712615741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45964.647712615741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45964.647712615741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45964.647712615741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45964.647712615741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45964.647712615741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45964.647712615741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45964.647712615741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45964.647712615741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45964.647712615741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39119</v>
      </c>
      <c r="B2" s="93" t="str">
        <f>IFERROR(VLOOKUP(D2,DB!A:K,11,0),"")</f>
        <v>R4</v>
      </c>
      <c r="C2" s="96">
        <v>1</v>
      </c>
      <c r="D2" s="93" t="s">
        <v>35092</v>
      </c>
      <c r="E2" s="97" t="s">
        <v>39021</v>
      </c>
      <c r="F2" s="98">
        <v>45703.480717592596</v>
      </c>
      <c r="G2" s="99">
        <f ca="1">IFERROR(NOW()-F2,"")</f>
        <v>261.16699502314441</v>
      </c>
      <c r="H2" s="98">
        <v>45703.474768518521</v>
      </c>
      <c r="I2" s="98" t="str">
        <f>IFERROR(VLOOKUP(D2,DB!A:F,6,0),"")</f>
        <v>SCECO</v>
      </c>
      <c r="J2" s="98" t="str">
        <f>IFERROR(VLOOKUP(D2,DB!A:G,7,0),"")</f>
        <v>Dead</v>
      </c>
      <c r="K2" s="100" t="s">
        <v>39120</v>
      </c>
      <c r="L2" s="93" t="str">
        <f>IFERROR(VLOOKUP(D2,DB!A:I,9,0),"")</f>
        <v>Latis</v>
      </c>
    </row>
    <row r="3" spans="1:16" ht="15" customHeight="1">
      <c r="A3" s="118" t="s">
        <v>39121</v>
      </c>
      <c r="B3" s="118" t="str">
        <f>IFERROR(VLOOKUP(D3,DB!A:K,11,0),"")</f>
        <v>R4</v>
      </c>
      <c r="C3" s="119">
        <v>1</v>
      </c>
      <c r="D3" s="120" t="s">
        <v>34987</v>
      </c>
      <c r="E3" s="97" t="s">
        <v>39021</v>
      </c>
      <c r="F3" s="122">
        <v>45964.501388888886</v>
      </c>
      <c r="G3" s="123">
        <f ca="1">IFERROR(NOW()-F3,"")</f>
        <v>0.14632372685446171</v>
      </c>
      <c r="H3" s="122">
        <v>45964.485972222225</v>
      </c>
      <c r="I3" s="118" t="str">
        <f>IFERROR(VLOOKUP(D3,DB!A:F,6,0),"")</f>
        <v>SCECO</v>
      </c>
      <c r="J3" s="118" t="str">
        <f>IFERROR(VLOOKUP(D3,DB!A:G,7,0),"")</f>
        <v>Vandalized</v>
      </c>
      <c r="K3" s="124" t="s">
        <v>39122</v>
      </c>
      <c r="L3" s="120" t="str">
        <f>IFERROR(VLOOKUP(D3,DB!A:I,9,0),"")</f>
        <v>Latis</v>
      </c>
    </row>
    <row r="4" spans="1:16" ht="15" customHeight="1">
      <c r="A4" s="118"/>
      <c r="B4" s="118" t="str">
        <f>IFERROR(VLOOKUP(D4,DB!A:K,11,0),"")</f>
        <v/>
      </c>
      <c r="C4" s="119"/>
      <c r="D4" s="93"/>
      <c r="E4" s="97"/>
      <c r="F4" s="122"/>
      <c r="G4" s="123">
        <f ca="1">IFERROR(NOW()-F4,"")</f>
        <v>45964.647712615741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45964.647712615741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45964.647712615741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45964.647712615741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45964.647712615741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45964.647712615741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45964.647712615741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45964.647712615741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45964.647712615741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45964.647712615741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45964.647712615741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45964.647712615741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45964.647712615741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45964.647712615741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45964.647712615741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45964.647712615741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45964.647712615741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45964.647712615741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45964.647712615741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45964.647712615741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45964.647712615741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45964.647712615741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45964.647712615741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45964.647712615741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45964.647712615741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45964.647712615741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45964.647712615741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45964.647712615741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45964.647712615741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45964.647712615741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45964.647712615741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45964.647712615741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45964.647712615741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45964.647712615741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45964.647712615741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45964.647712615741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45964.647712615741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45964.647712615741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45964.647712615741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45964.647712615741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45964.647712615741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45964.647712615741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45964.647712615741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45964.647712615741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45964.647712615741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45964.647712615741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45964.647712615741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45964.647712615741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45964.647712615741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45964.647712615741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45964.647712615741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45964.647712615741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45964.647712615741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45964.647712615741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45964.647712615741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45964.647712615741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45964.647712615741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45964.647712615741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45964.647712615741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45964.647712615741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45964.647712615741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45964.647712615741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45964.647712615741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45964.647712615741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45964.647712615741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45964.647712615741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45964.647712615741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45964.647712615741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45964.647712615741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45964.647712615741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45964.647712615741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45964.647712615741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45964.647712615741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45964.647712615741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45964.647712615741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45964.647712615741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45964.647712615741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45964.647712615741</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45964.647712615741</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72.815652430552291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38.458835300923965</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15.986601504628197</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4.1335300928039942E-2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4.1335300928039942E-2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4.1335300928039942E-2</v>
      </c>
      <c r="H7" s="152">
        <v>45964.598738425928</v>
      </c>
      <c r="I7" s="151" t="str">
        <f>IFERROR(VLOOKUP(D7,DB!A:F,6,0),"")</f>
        <v>SCECO</v>
      </c>
      <c r="J7" s="151" t="str">
        <f>IFERROR(VLOOKUP(D7,DB!A:G,7,0),"")</f>
        <v>Haj Removal</v>
      </c>
      <c r="K7" s="151" t="s">
        <v>39131</v>
      </c>
      <c r="L7" s="151" t="str">
        <f>IFERROR(VLOOKUP(D7,DB!A:I,9,0),"")</f>
        <v>Latis</v>
      </c>
    </row>
    <row r="8" spans="1:13" ht="15">
      <c r="A8" s="151" t="s">
        <v>39132</v>
      </c>
      <c r="B8" s="151" t="str">
        <f>IFERROR(VLOOKUP(D8,DB!A:K,11,0),"")</f>
        <v>R5</v>
      </c>
      <c r="C8" s="151">
        <v>1</v>
      </c>
      <c r="D8" s="151" t="s">
        <v>33552</v>
      </c>
      <c r="E8" s="151" t="s">
        <v>39021</v>
      </c>
      <c r="F8" s="152">
        <v>45964.61383101852</v>
      </c>
      <c r="G8" s="153">
        <f ca="1">IFERROR(NOW()-F8,"")</f>
        <v>3.3881597220897675E-2</v>
      </c>
      <c r="H8" s="152">
        <v>45964.592997685184</v>
      </c>
      <c r="I8" s="151" t="str">
        <f>IFERROR(VLOOKUP(D8,DB!A:F,6,0),"")</f>
        <v>SCECO</v>
      </c>
      <c r="J8" s="151" t="str">
        <f>IFERROR(VLOOKUP(D8,DB!A:G,7,0),"")</f>
        <v>Good</v>
      </c>
      <c r="K8" s="151" t="s">
        <v>39133</v>
      </c>
      <c r="L8" s="151" t="str">
        <f>IFERROR(VLOOKUP(D8,DB!A:I,9,0),"")</f>
        <v>Latis</v>
      </c>
    </row>
    <row r="9" spans="1:13" ht="15">
      <c r="A9" s="151" t="s">
        <v>39132</v>
      </c>
      <c r="B9" s="151" t="str">
        <f>IFERROR(VLOOKUP(D9,DB!A:K,11,0),"")</f>
        <v>R5</v>
      </c>
      <c r="C9" s="151">
        <v>4</v>
      </c>
      <c r="D9" s="151" t="s">
        <v>33427</v>
      </c>
      <c r="E9" s="151" t="s">
        <v>39021</v>
      </c>
      <c r="F9" s="152">
        <v>45964.61383101852</v>
      </c>
      <c r="G9" s="153">
        <f ca="1">IFERROR(NOW()-F9,"")</f>
        <v>3.3881597220897675E-2</v>
      </c>
      <c r="H9" s="152">
        <v>45964.592997685184</v>
      </c>
      <c r="I9" s="151" t="str">
        <f>IFERROR(VLOOKUP(D9,DB!A:F,6,0),"")</f>
        <v>SCECO</v>
      </c>
      <c r="J9" s="151" t="str">
        <f>IFERROR(VLOOKUP(D9,DB!A:G,7,0),"")</f>
        <v>Vandalized</v>
      </c>
      <c r="K9" s="151" t="s">
        <v>39133</v>
      </c>
      <c r="L9" s="151" t="str">
        <f>IFERROR(VLOOKUP(D9,DB!A:I,9,0),"")</f>
        <v>Latis</v>
      </c>
    </row>
    <row r="10" spans="1:13" ht="15">
      <c r="A10" s="151"/>
      <c r="B10" s="151" t="str">
        <f>IFERROR(VLOOKUP(D10,DB!A:K,11,0),"")</f>
        <v/>
      </c>
      <c r="C10" s="151"/>
      <c r="D10" s="151"/>
      <c r="E10" s="151"/>
      <c r="F10" s="152"/>
      <c r="G10" s="153">
        <f ca="1">IFERROR(NOW()-F10,"")</f>
        <v>45964.647712615741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45964.647712615741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45964.647712615741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45964.647712615741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45964.647712615741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45964.647712615741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45964.647712615741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45964.647712615741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45964.647712615741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45964.647712615741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45964.647712615741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45964.647712615741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45964.647712615741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45964.647712615741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45964.647712615741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45964.647712615741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45964.647712615741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45964.647712615741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45964.647712615741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45964.647712615741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45964.647712615741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45964.647712615741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45964.647712615741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45964.647712615741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45964.647712615741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45964.647712615741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45964.647712615741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45964.647712615741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45964.647712615741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45964.647712615741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45964.647712615741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45964.647712615741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45964.647712615741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45964.647712615741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45964.647712615741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45964.647712615741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45964.647712615741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45964.647712615741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45964.647712615741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45964.647712615741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45964.647712615741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45964.647712615741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45964.647712615741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45964.647712615741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45964.647712615741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45964.647712615741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45964.647712615741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45964.647712615741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45964.647712615741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45964.647712615741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45964.647712615741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45964.647712615741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45964.647712615741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45964.647712615741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45964.647712615741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45964.647712615741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45964.647712615741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45964.647712615741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45964.647712615741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45964.647712615741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45964.647712615741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45964.647712615741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45964.647712615741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45964.647712615741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45964.647712615741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45964.647712615741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45964.647712615741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45964.647712615741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45964.647712615741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45964.647712615741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45964.647712615741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45964.647712615741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45964.647712615741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45964.647712615741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45964.647712615741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45964.647712615741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45964.647712615741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45964.647712615741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45964.647712615741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45964.647712615741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45964.647712615741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45964.647712615741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45964.647712615741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45964.647712615741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45964.647712615741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45964.647712615741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45964.647712615741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45964.647712615741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45964.647712615741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45964.647712615741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45964.647712615741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45964.647712615741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45964.647712615741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45964.647712615741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45964.647712615741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45964.647712615741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45964.647712615741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45964.647712615741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45964.647712615741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45964.647712615741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45964.647712615741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45964.647712615741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45964.647712615741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45964.647712615741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45964.647712615741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45964.647712615741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45964.647712615741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45964.647712615741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45964.647712615741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45964.647712615741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45964.647712615741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45964.647712615741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45964.647712615741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45964.647712615741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45964.647712615741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45964.647712615741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45964.647712615741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45964.647712615741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45964.647712615741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45964.647712615741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45964.647712615741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45964.647712615741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45964.647712615741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45964.647712615741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45964.647712615741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45964.647712615741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45964.647712615741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45964.647712615741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45964.647712615741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45964.647712615741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45964.647712615741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45964.647712615741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45964.647712615741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45964.647712615741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45964.647712615741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45964.647712615741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45964.647712615741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45964.647712615741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45964.647712615741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45964.647712615741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45964.647712615741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45964.647712615741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45964.647712615741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45964.647712615741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45964.647712615741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45964.647712615741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45964.647712615741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45964.647712615741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45964.647712615741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45964.647712615741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45964.647712615741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45964.647712615741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45964.647712615741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45964.647712615741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45964.647712615741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45964.647712615741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45964.647712615741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45964.647712615741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45964.647712615741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45964.647712615741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45964.647712615741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45964.647712615741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45964.647712615741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45964.647712615741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45964.647712615741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45964.647712615741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45964.647712615741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45964.647712615741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45964.647712615741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45964.647712615741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45964.647712615741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45964.647712615741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45964.647712615741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45964.647712615741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45964.647712615741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45964.647712615741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45964.647712615741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45964.647712615741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45964.647712615741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45964.647712615741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45964.647712615741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45964.647712615741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45964.647712615741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45964.647712615741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45964.647712615741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45964.647712615741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45964.647712615741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45964.647712615741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45964.647712615741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45964.647712615741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45964.647712615741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45964.647712615741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45964.647712615741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45964.647712615741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45964.647712615741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45964.647712615741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45964.647712615741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45964.647712615741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45964.647712615741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45964.647712615741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45964.647712615741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45964.647712615741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45964.647712615741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45964.647712615741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45964.647712615741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45964.647712615741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45964.647712615741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45964.647712615741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45964.647712615741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45964.647712615741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45964.647712615741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45964.647712615741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45964.647712615741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45964.647712615741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45964.647712615741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45964.647712615741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45964.647712615741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45964.647712615741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45964.647712615741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45964.647712615741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45964.647712615741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45964.647712615741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45964.647712615741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45964.647712615741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45964.647712615741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45964.647712615741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45964.647712615741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45964.647712615741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45964.647712615741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45964.647712615741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45964.647712615741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45964.647712615741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45964.647712615741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45964.647712615741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45964.647712615741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45964.647712615741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45964.647712615741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45964.647712615741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45964.647712615741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45964.647712615741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45964.647712615741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45964.647712615741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45964.647712615741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45964.647712615741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45964.647712615741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45964.647712615741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45964.647712615741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45964.647712615741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45964.647712615741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45964.647712615741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45964.647712615741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45964.647712615741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45964.647712615741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45964.647712615741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45964.647712615741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45964.647712615741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45964.647712615741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45964.647712615741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45964.647712615741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45964.647712615741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45964.647712615741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45964.647712615741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45964.647712615741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45964.647712615741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45964.647712615741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45964.647712615741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45964.647712615741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45964.647712615741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45964.647712615741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45964.647712615741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45964.647712615741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45964.647712615741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45964.647712615741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45964.647712615741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45964.647712615741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45964.647712615741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45964.647712615741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45964.647712615741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45964.647712615741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45964.647712615741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45964.647712615741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45964.647712615741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45964.647712615741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45964.647712615741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45964.647712615741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45964.647712615741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45964.647712615741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45964.647712615741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45964.647712615741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45964.647712615741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45964.647712615741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45964.647712615741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45964.647712615741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45964.647712615741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45964.647712615741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45964.647712615741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45964.647712615741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45964.647712615741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45964.647712615741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45964.647712615741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45964.647712615741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45964.647712615741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45964.647712615741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45964.647712615741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45964.647712615741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45964.647712615741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45964.647712615741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45964.647712615741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45964.647712615741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45964.647712615741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45964.647712615741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45964.647712615741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45964.647712615741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45964.647712615741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45964.647712615741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45964.647712615741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45964.647712615741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45964.647712615741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45964.647712615741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45964.647712615741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45964.647712615741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45964.647712615741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45964.647712615741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45964.647712615741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45964.647712615741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45964.647712615741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45964.647712615741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45964.647712615741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45964.647712615741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45964.647712615741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45964.647712615741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45964.647712615741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45964.647712615741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45964.647712615741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45964.647712615741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45964.647712615741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45964.647712615741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45964.647712615741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45964.647712615741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45964.647712615741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45964.647712615741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45964.647712615741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45964.647712615741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45964.647712615741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45964.647712615741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45964.647712615741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45964.647712615741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45964.647712615741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45964.647712615741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45964.647712615741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45964.647712615741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45964.647712615741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45964.647712615741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45964.647712615741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45964.647712615741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45964.647712615741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29382</v>
      </c>
      <c r="E2" s="102" t="s">
        <v>39021</v>
      </c>
      <c r="F2" s="171">
        <v>45964.581122685187</v>
      </c>
      <c r="G2" s="115">
        <f t="shared" ref="G2:G13" ca="1" si="0">IFERROR(NOW()-F2,"-")</f>
        <v>6.6589930553163867E-2</v>
      </c>
      <c r="H2" s="171">
        <v>45964.575462962966</v>
      </c>
      <c r="I2" s="169" t="str">
        <f>IFERROR(VLOOKUP(D2,DB!A:F,6,0),"")</f>
        <v>SCECO</v>
      </c>
      <c r="J2" s="169" t="str">
        <f>IFERROR(VLOOKUP(D2,DB!A:G,7,0),"")</f>
        <v>Dead</v>
      </c>
      <c r="K2" s="172" t="s">
        <v>39135</v>
      </c>
      <c r="L2" s="173" t="str">
        <f>IFERROR(VLOOKUP(D2,DB!A:I,9,0),"")</f>
        <v>Latis</v>
      </c>
    </row>
    <row r="3" spans="1:16383" ht="31.5" customHeight="1">
      <c r="A3" s="168"/>
      <c r="B3" s="169" t="str">
        <f>IFERROR(VLOOKUP(D3,DB!A:K,11,0),"")</f>
        <v/>
      </c>
      <c r="C3" s="170"/>
      <c r="D3" s="169"/>
      <c r="E3" s="102"/>
      <c r="F3" s="171"/>
      <c r="G3" s="115">
        <f t="shared" ca="1" si="0"/>
        <v>45964.647712615741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45964.647712615741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45964.647712615741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45964.647712615741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45964.647712615741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45964.647712615741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45964.647712615741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45964.647712615741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45964.647712615741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45964.647712615741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45964.647712615741</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45964.647712615741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45964.647712615741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45964.647712615741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45964.647712615741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45964.647712615741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45964.647712615741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45964.647712615741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45964.647712615741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45964.647712615741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45964.647712615741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45964.647712615741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45964.647712615741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45964.647712615741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45964.647712615741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45964.647712615741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45964.647712615741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45964.647712615741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45964.647712615741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45964.647712615741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45964.647712615741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