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78" documentId="120_S{2AC9BD13-BADA-5192-A53E-5A8FF88502F6}" xr6:coauthVersionLast="47" xr6:coauthVersionMax="47" xr10:uidLastSave="{B90291C6-871D-49DF-9A91-6D4818397478}"/>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0" i="4" l="1"/>
  <c r="L31" i="4"/>
  <c r="L32" i="4"/>
  <c r="L33" i="4"/>
  <c r="J30" i="4"/>
  <c r="J31" i="4"/>
  <c r="J32" i="4"/>
  <c r="J33" i="4"/>
  <c r="I30" i="4"/>
  <c r="I31" i="4"/>
  <c r="I32" i="4"/>
  <c r="I33" i="4"/>
  <c r="G30" i="4"/>
  <c r="G31" i="4"/>
  <c r="G32" i="4"/>
  <c r="G33" i="4"/>
  <c r="B30" i="4"/>
  <c r="B31" i="4"/>
  <c r="B32" i="4"/>
  <c r="B33"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L26" i="4"/>
  <c r="L27" i="4"/>
  <c r="L28" i="4"/>
  <c r="L29" i="4"/>
  <c r="J26" i="4"/>
  <c r="J27" i="4"/>
  <c r="J28" i="4"/>
  <c r="J29" i="4"/>
  <c r="I26" i="4"/>
  <c r="I27" i="4"/>
  <c r="I28" i="4"/>
  <c r="I29" i="4"/>
  <c r="B26" i="4"/>
  <c r="B27" i="4"/>
  <c r="B28" i="4"/>
  <c r="B29" i="4"/>
  <c r="G3" i="4"/>
  <c r="G4" i="4"/>
  <c r="G5" i="4"/>
  <c r="G6" i="4"/>
  <c r="G7" i="4"/>
  <c r="G8" i="4"/>
  <c r="G9" i="4"/>
  <c r="G10" i="4"/>
  <c r="G11" i="4"/>
  <c r="G12" i="4"/>
  <c r="G13" i="4"/>
  <c r="G14" i="4"/>
  <c r="G15" i="4"/>
  <c r="G16" i="4"/>
  <c r="G17" i="4"/>
  <c r="G18" i="4"/>
  <c r="G19" i="4"/>
  <c r="G20" i="4"/>
  <c r="G21" i="4"/>
  <c r="G22" i="4"/>
  <c r="G23" i="4"/>
  <c r="G24" i="4"/>
  <c r="G25" i="4"/>
  <c r="G26" i="4"/>
  <c r="G27" i="4"/>
  <c r="G28" i="4"/>
  <c r="G29" i="4"/>
  <c r="L23" i="4"/>
  <c r="L24" i="4"/>
  <c r="L25" i="4"/>
  <c r="J23" i="4"/>
  <c r="J24" i="4"/>
  <c r="J25" i="4"/>
  <c r="I23" i="4"/>
  <c r="I24" i="4"/>
  <c r="I25" i="4"/>
  <c r="B23" i="4"/>
  <c r="B24" i="4"/>
  <c r="B2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<sst xmlns="http://schemas.openxmlformats.org/spreadsheetml/2006/main" count="180279" uniqueCount="39121">
  <si>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</si>
  <si>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</si>
  <si>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</si>
  <si>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</si>
  <si>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</si>
  <si>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</si>
  <si>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</si>
  <si>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</si>
  <si>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</si>
  <si>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</si>
  <si>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</si>
  <si>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</si>
  <si>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</si>
  <si>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</si>
  <si>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</si>
  <si>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</si>
  <si>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</si>
  <si>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</si>
  <si>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</si>
  <si>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</si>
  <si>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</si>
  <si>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</si>
  <si>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</si>
  <si>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</si>
  <si>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</si>
  <si>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</si>
  <si>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</si>
  <si>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</si>
  <si>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</si>
  <si>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</si>
  <si>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</si>
  <si>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</si>
  <si>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</si>
  <si>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</si>
  <si>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</si>
  <si>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</si>
  <si>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</si>
  <si>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</si>
  <si>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</si>
  <si>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</si>
  <si>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</si>
  <si>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</si>
  <si>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</si>
  <si>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</si>
  <si>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</si>
  <si>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</si>
  <si>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</si>
  <si>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</si>
  <si>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</si>
  <si>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</si>
  <si>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</si>
  <si>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</si>
  <si>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</si>
  <si>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</si>
  <si>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</si>
  <si>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</si>
  <si>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</si>
  <si>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</si>
  <si>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</si>
  <si>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</si>
  <si>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</si>
  <si>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</si>
  <si>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</si>
  <si>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</si>
  <si>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</si>
  <si>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</si>
  <si>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</si>
  <si>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</si>
  <si>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</si>
  <si>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</si>
  <si>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</si>
  <si>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</si>
  <si>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</si>
  <si>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</si>
  <si>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</si>
  <si>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</si>
  <si>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</si>
  <si>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</si>
  <si>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</si>
  <si>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</si>
  <si>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</si>
  <si>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</si>
  <si>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</si>
  <si>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</si>
  <si>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</si>
  <si>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</si>
  <si>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</si>
  <si>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</si>
  <si>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</si>
  <si>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</si>
  <si>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</si>
  <si>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</si>
  <si>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</si>
  <si>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</si>
  <si>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</si>
  <si>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</si>
  <si>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</si>
  <si>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</si>
  <si>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</si>
  <si>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</si>
  <si>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</si>
  <si>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</si>
  <si>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</si>
  <si>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</si>
  <si>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</si>
  <si>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</si>
  <si>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</si>
  <si>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</si>
  <si>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</si>
  <si>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</si>
  <si>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</si>
  <si>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</si>
  <si>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</si>
  <si>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</si>
  <si>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</si>
  <si>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</si>
  <si>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</si>
  <si>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</si>
  <si>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</si>
  <si>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</si>
  <si>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</si>
  <si>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</si>
  <si>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</si>
  <si>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</si>
  <si>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</si>
  <si>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</si>
  <si>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</si>
  <si>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</si>
  <si>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</si>
  <si>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</si>
  <si>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</si>
  <si>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</si>
  <si>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</si>
  <si>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</si>
  <si>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</si>
  <si>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</si>
  <si>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</si>
  <si>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</si>
  <si>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</si>
  <si>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</si>
  <si>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</si>
  <si>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</si>
  <si>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</si>
  <si>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</si>
  <si>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</si>
  <si>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</si>
  <si>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</si>
  <si>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</si>
  <si>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</si>
  <si>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</si>
  <si>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</si>
  <si>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</si>
  <si>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</si>
  <si>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</si>
  <si>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</si>
  <si>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</si>
  <si>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</si>
  <si>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</si>
  <si>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</si>
  <si>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</si>
  <si>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</si>
  <si>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</si>
  <si>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</si>
  <si>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</si>
  <si>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</si>
  <si>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</si>
  <si>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</si>
  <si>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</si>
  <si>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</si>
  <si>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</si>
  <si>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</si>
  <si>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</si>
  <si>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</si>
  <si>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</si>
  <si>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</si>
  <si>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</si>
  <si>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</si>
  <si>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</si>
  <si>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</si>
  <si>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</si>
  <si>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</si>
  <si>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</si>
  <si>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</si>
  <si>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</si>
  <si>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</si>
  <si>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</si>
  <si>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</si>
  <si>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</si>
  <si>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</si>
  <si>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</si>
  <si>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</si>
  <si>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</si>
  <si>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</si>
  <si>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</si>
  <si>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</si>
  <si>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</si>
  <si>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</si>
  <si>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</si>
  <si>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</si>
  <si>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</si>
  <si>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</si>
  <si>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</si>
  <si>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</si>
  <si>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</si>
  <si>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</si>
  <si>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</si>
  <si>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</si>
  <si>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</si>
  <si>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</si>
  <si>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</si>
  <si>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</si>
  <si>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</si>
  <si>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</si>
  <si>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</si>
  <si>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</si>
  <si>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</si>
  <si>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</si>
  <si>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</si>
  <si>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</si>
  <si>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</si>
  <si>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</si>
  <si>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</si>
  <si>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</si>
  <si>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</si>
  <si>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</si>
  <si>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</si>
  <si>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</si>
  <si>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</si>
  <si>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</si>
  <si>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</si>
  <si>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</si>
  <si>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</si>
  <si>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</si>
  <si>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</si>
  <si>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</si>
  <si>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</si>
  <si>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</si>
  <si>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</si>
  <si>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</si>
  <si>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</si>
  <si>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</si>
  <si>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</si>
  <si>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</si>
  <si>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</si>
  <si>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</si>
  <si>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</si>
  <si>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</si>
  <si>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</si>
  <si>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</si>
  <si>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</si>
  <si>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</si>
  <si>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</si>
  <si>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</si>
  <si>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</si>
  <si>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</si>
  <si>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</si>
  <si>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</si>
  <si>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</si>
  <si>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</si>
  <si>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</si>
  <si>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</si>
  <si>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</si>
  <si>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</si>
  <si>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</si>
  <si>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</si>
  <si>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</si>
  <si>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</si>
  <si>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</si>
  <si>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</si>
  <si>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</si>
  <si>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</si>
  <si>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</si>
  <si>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</si>
  <si>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</si>
  <si>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</si>
  <si>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</si>
  <si>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</si>
  <si>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</si>
  <si>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</si>
  <si>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</si>
  <si>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</si>
  <si>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</si>
  <si>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</si>
  <si>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</si>
  <si>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</si>
  <si>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</si>
  <si>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</si>
  <si>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</si>
  <si>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</si>
  <si>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</si>
  <si>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</si>
  <si>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</si>
  <si>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</si>
  <si>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</si>
  <si>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</si>
  <si>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</si>
  <si>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</si>
  <si>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</si>
  <si>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</si>
  <si>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</si>
  <si>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</si>
  <si>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</si>
  <si>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</si>
  <si>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</si>
  <si>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</si>
  <si>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</si>
  <si>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</si>
  <si>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</si>
  <si>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</si>
  <si>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</si>
  <si>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</si>
  <si>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</si>
  <si>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</si>
  <si>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</si>
  <si>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</si>
  <si>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</si>
  <si>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</si>
  <si>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</si>
  <si>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</si>
  <si>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</si>
  <si>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</si>
  <si>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</si>
  <si>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</si>
  <si>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</si>
  <si>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</si>
  <si>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</si>
  <si>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</si>
  <si>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</si>
  <si>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</si>
  <si>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</si>
  <si>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</si>
  <si>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</si>
  <si>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</si>
  <si>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</si>
  <si>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</si>
  <si>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</si>
  <si>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</si>
  <si>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</si>
  <si>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</si>
  <si>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</si>
  <si>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</si>
  <si>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</si>
  <si>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</si>
  <si>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</si>
  <si>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</si>
  <si>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</si>
  <si>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</si>
  <si>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</si>
  <si>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</si>
  <si>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</si>
  <si>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</si>
  <si>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</si>
  <si>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</si>
  <si>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</si>
  <si>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</si>
  <si>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</si>
  <si>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</si>
  <si>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</si>
  <si>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</si>
  <si>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</si>
  <si>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</si>
  <si>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</si>
  <si>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</si>
  <si>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</si>
  <si>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</si>
  <si>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</si>
  <si>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</si>
  <si>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</si>
  <si>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</si>
  <si>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</si>
  <si>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</si>
  <si>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</si>
  <si>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</si>
  <si>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</si>
  <si>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</si>
  <si>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</si>
  <si>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</si>
  <si>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</si>
  <si>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</si>
  <si>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</si>
  <si>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</si>
  <si>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</si>
  <si>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</si>
  <si>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</si>
  <si>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</si>
  <si>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</si>
  <si>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</si>
  <si>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</si>
  <si>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</si>
  <si>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</si>
  <si>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</si>
  <si>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</si>
  <si>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</si>
  <si>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</si>
  <si>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</si>
  <si>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</si>
  <si>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</si>
  <si>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</si>
  <si>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</si>
  <si>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</si>
  <si>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</si>
  <si>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</si>
  <si>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</si>
  <si>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</si>
  <si>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</si>
  <si>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</si>
  <si>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</si>
  <si>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</si>
  <si>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</si>
  <si>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</si>
  <si>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</si>
  <si>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</si>
  <si>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</si>
  <si>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</si>
  <si>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</si>
  <si>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</si>
  <si>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</si>
  <si>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</si>
  <si>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</si>
  <si>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</si>
  <si>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</si>
  <si>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</si>
  <si>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</si>
  <si>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</si>
  <si>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</si>
  <si>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</si>
  <si>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</si>
  <si>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</si>
  <si>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</si>
  <si>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</si>
  <si>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</si>
  <si>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</si>
  <si>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</si>
  <si>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</si>
  <si>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</si>
  <si>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</si>
  <si>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</si>
  <si>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</si>
  <si>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</si>
  <si>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</si>
  <si>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</si>
  <si>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</si>
  <si>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</si>
  <si>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</si>
  <si>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</si>
  <si>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</si>
  <si>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</si>
  <si>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</si>
  <si>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</si>
  <si>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</si>
  <si>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</si>
  <si>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</si>
  <si>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</si>
  <si>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</si>
  <si>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</si>
  <si>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</si>
  <si>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</si>
  <si>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</si>
  <si>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</si>
  <si>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</si>
  <si>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</si>
  <si>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</si>
  <si>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</si>
  <si>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</si>
  <si>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</si>
  <si>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</si>
  <si>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</si>
  <si>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</si>
  <si>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</si>
  <si>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</si>
  <si>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</si>
  <si>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</si>
  <si>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</si>
  <si>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</si>
  <si>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</si>
  <si>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</si>
  <si>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</si>
  <si>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</si>
  <si>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</si>
  <si>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</si>
  <si>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</si>
  <si>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</si>
  <si>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</si>
  <si>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</si>
  <si>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</si>
  <si>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</si>
  <si>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</si>
  <si>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</si>
  <si>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</si>
  <si>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</si>
  <si>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</si>
  <si>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</si>
  <si>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</si>
  <si>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</si>
  <si>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</si>
  <si>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</si>
  <si>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</si>
  <si>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</si>
  <si>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</si>
  <si>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</si>
  <si>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</si>
  <si>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</si>
  <si>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</si>
  <si>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</si>
  <si>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</si>
  <si>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</si>
  <si>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</si>
  <si>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</si>
  <si>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</si>
  <si>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</si>
  <si>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</si>
  <si>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</si>
  <si>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</si>
  <si>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</si>
  <si>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</si>
  <si>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</si>
  <si>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</si>
  <si>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</si>
  <si>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</si>
  <si>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</si>
  <si>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</si>
  <si>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</si>
  <si>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</si>
  <si>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</si>
  <si>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</si>
  <si>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</si>
  <si>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</si>
  <si>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</si>
  <si>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</si>
  <si>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</si>
  <si>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</si>
  <si>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</si>
  <si>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</si>
  <si>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</si>
  <si>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</si>
  <si>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</si>
  <si>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</si>
  <si>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</si>
  <si>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</si>
  <si>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</si>
  <si>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</si>
  <si>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</si>
  <si>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</si>
  <si>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</si>
  <si>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</si>
  <si>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</si>
  <si>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</si>
  <si>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</si>
  <si>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</si>
  <si>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</si>
  <si>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</si>
  <si>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</si>
  <si>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</si>
  <si>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</si>
  <si>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</si>
  <si>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</si>
  <si>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</si>
  <si>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</si>
  <si>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</si>
  <si>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</si>
  <si>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</si>
  <si>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</si>
  <si>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</si>
  <si>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</si>
  <si>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</si>
  <si>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</si>
  <si>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</si>
  <si>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</si>
  <si>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</si>
  <si>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</si>
  <si>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</si>
  <si>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</si>
  <si>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</si>
  <si>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</si>
  <si>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</si>
  <si>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</si>
  <si>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</si>
  <si>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</si>
  <si>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</si>
  <si>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</si>
  <si>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</si>
  <si>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</si>
  <si>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</si>
  <si>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</si>
  <si>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</si>
  <si>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</si>
  <si>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</si>
  <si>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</si>
  <si>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</si>
  <si>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</si>
  <si>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</si>
  <si>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</si>
  <si>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</si>
  <si>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</si>
  <si>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</si>
  <si>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</si>
  <si>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</si>
  <si>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</si>
  <si>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</si>
  <si>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</si>
  <si>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</si>
  <si>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</si>
  <si>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</si>
  <si>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</si>
  <si>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</si>
  <si>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</si>
  <si>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</si>
  <si>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</si>
  <si>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</si>
  <si>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</si>
  <si>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</si>
  <si>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</si>
  <si>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</si>
  <si>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</si>
  <si>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</si>
  <si>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</si>
  <si>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</si>
  <si>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</si>
  <si>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</si>
  <si>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</si>
  <si>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</si>
  <si>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</si>
  <si>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</si>
  <si>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</si>
  <si>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</si>
  <si>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</si>
  <si>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</si>
  <si>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</si>
  <si>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</si>
  <si>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</si>
  <si>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</si>
  <si>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</si>
  <si>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</si>
  <si>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</si>
  <si>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</si>
  <si>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</si>
  <si>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</si>
  <si>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</si>
  <si>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</si>
  <si>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</si>
  <si>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</si>
  <si>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</si>
  <si>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</si>
  <si>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</si>
  <si>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</si>
  <si>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</si>
  <si>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</si>
  <si>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</si>
  <si>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</si>
  <si>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</si>
  <si>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</si>
  <si>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</si>
  <si>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</si>
  <si>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</si>
  <si>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</si>
  <si>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</si>
  <si>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</si>
  <si>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</si>
  <si>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</si>
  <si>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</si>
  <si>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</si>
  <si>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</si>
  <si>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</si>
  <si>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</si>
  <si>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</si>
  <si>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</si>
  <si>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</si>
  <si>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</si>
  <si>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</si>
  <si>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</si>
  <si>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</si>
  <si>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</si>
  <si>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</si>
  <si>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</si>
  <si>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</si>
  <si>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</si>
  <si>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</si>
  <si>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</si>
  <si>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</si>
  <si>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</si>
  <si>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</si>
  <si>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</si>
  <si>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</si>
  <si>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</si>
  <si>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</si>
  <si>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</si>
  <si>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</si>
  <si>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</si>
  <si>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</si>
  <si>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</si>
  <si>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</si>
  <si>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</si>
  <si>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</si>
  <si>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</si>
  <si>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</si>
  <si>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</si>
  <si>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</si>
  <si>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</si>
  <si>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</si>
  <si>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</si>
  <si>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</si>
  <si>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</si>
  <si>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</si>
  <si>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</si>
  <si>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</si>
  <si>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</si>
  <si>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</si>
  <si>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</si>
  <si>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</si>
  <si>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</si>
  <si>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</si>
  <si>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</si>
  <si>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</si>
  <si>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</si>
  <si>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</si>
  <si>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</si>
  <si>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</si>
  <si>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</si>
  <si>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</si>
  <si>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</si>
  <si>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</si>
  <si>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</si>
  <si>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</si>
  <si>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</si>
  <si>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</si>
  <si>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</si>
  <si>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</si>
  <si>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</si>
  <si>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</si>
  <si>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</si>
  <si>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</si>
  <si>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</si>
  <si>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</si>
  <si>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</si>
  <si>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</si>
  <si>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</si>
  <si>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</si>
  <si>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</si>
  <si>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</si>
  <si>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</si>
  <si>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</si>
  <si>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</si>
  <si>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</si>
  <si>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</si>
  <si>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</si>
  <si>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</si>
  <si>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</si>
  <si>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</si>
  <si>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</si>
  <si>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</si>
  <si>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</si>
  <si>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</si>
  <si>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</si>
  <si>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</si>
  <si>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</si>
  <si>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</si>
  <si>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</si>
  <si>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</si>
  <si>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</si>
  <si>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</si>
  <si>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</si>
  <si>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</si>
  <si>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</si>
  <si>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</si>
  <si>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</si>
  <si>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</si>
  <si>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</si>
  <si>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</si>
  <si>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</si>
  <si>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</si>
  <si>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</si>
  <si>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</si>
  <si>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</si>
  <si>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</si>
  <si>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</si>
  <si>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</si>
  <si>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</si>
  <si>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</si>
  <si>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</si>
  <si>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</si>
  <si>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</si>
  <si>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</si>
  <si>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</si>
  <si>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</si>
  <si>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</si>
  <si>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</si>
  <si>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</si>
  <si>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</si>
  <si>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</si>
  <si>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</si>
  <si>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</si>
  <si>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</si>
  <si>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</si>
  <si>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</si>
  <si>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</si>
  <si>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</si>
  <si>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</si>
  <si>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</si>
  <si>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</si>
  <si>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</si>
  <si>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</si>
  <si>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</si>
  <si>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</si>
  <si>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</si>
  <si>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</si>
  <si>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</si>
  <si>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</si>
  <si>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</si>
  <si>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</si>
  <si>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</si>
  <si>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</si>
  <si>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</si>
  <si>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</si>
  <si>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</si>
  <si>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</si>
  <si>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</si>
  <si>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</si>
  <si>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</si>
  <si>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</si>
  <si>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</si>
  <si>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</si>
  <si>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</si>
  <si>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</si>
  <si>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</si>
  <si>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</si>
  <si>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</si>
  <si>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</si>
  <si>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</si>
  <si>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</si>
  <si>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</si>
  <si>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</si>
  <si>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</si>
  <si>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</si>
  <si>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</si>
  <si>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</si>
  <si>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</si>
  <si>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</si>
  <si>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</si>
  <si>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</si>
  <si>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</si>
  <si>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</si>
  <si>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</si>
  <si>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</si>
  <si>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</si>
  <si>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</si>
  <si>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</si>
  <si>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</si>
  <si>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</si>
  <si>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</si>
  <si>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</si>
  <si>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</si>
  <si>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</si>
  <si>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</si>
  <si>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</si>
  <si>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</si>
  <si>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</si>
  <si>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</si>
  <si>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</si>
  <si>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</si>
  <si>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</si>
  <si>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</si>
  <si>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</si>
  <si>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</si>
  <si>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</si>
  <si>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</si>
  <si>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</si>
  <si>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</si>
  <si>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</si>
  <si>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</si>
  <si>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</si>
  <si>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</si>
  <si>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</si>
  <si>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</si>
  <si>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</si>
  <si>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</si>
  <si>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</si>
  <si>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</si>
  <si>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</si>
  <si>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</si>
  <si>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</si>
  <si>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</si>
  <si>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</si>
  <si>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</si>
  <si>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</si>
  <si>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</si>
  <si>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</si>
  <si>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</si>
  <si>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</si>
  <si>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</si>
  <si>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</si>
  <si>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</si>
  <si>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</si>
  <si>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</si>
  <si>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</si>
  <si>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</si>
  <si>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</si>
  <si>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</si>
  <si>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</si>
  <si>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</si>
  <si>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</si>
  <si>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</si>
  <si>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</si>
  <si>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</si>
  <si>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</si>
  <si>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</si>
  <si>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</si>
  <si>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</si>
  <si>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</si>
  <si>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</si>
  <si>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</si>
  <si>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</si>
  <si>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</si>
  <si>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</si>
  <si>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</si>
  <si>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</si>
  <si>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</si>
  <si>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</si>
  <si>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</si>
  <si>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</si>
  <si>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</si>
  <si>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</si>
  <si>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</si>
  <si>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</si>
  <si>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</si>
  <si>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</si>
  <si>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</si>
  <si>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</si>
  <si>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</si>
  <si>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</si>
  <si>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</si>
  <si>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</si>
  <si>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</si>
  <si>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</si>
  <si>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</si>
  <si>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</si>
  <si>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</si>
  <si>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</si>
  <si>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</si>
  <si>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</si>
  <si>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</si>
  <si>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</si>
  <si>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</si>
  <si>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</si>
  <si>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</si>
  <si>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</si>
  <si>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</si>
  <si>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</si>
  <si>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</si>
  <si>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</si>
  <si>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</si>
  <si>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</si>
  <si>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</si>
  <si>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</si>
  <si>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</si>
  <si>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</si>
  <si>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</si>
  <si>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</si>
  <si>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</si>
  <si>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</si>
  <si>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</si>
  <si>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</si>
  <si>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</si>
  <si>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</si>
  <si>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</si>
  <si>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</si>
  <si>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</si>
  <si>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</si>
  <si>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</si>
  <si>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</si>
  <si>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</si>
  <si>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</si>
  <si>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</si>
  <si>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</si>
  <si>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</si>
  <si>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</si>
  <si>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</si>
  <si>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</si>
  <si>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</si>
  <si>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</si>
  <si>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</si>
  <si>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</si>
  <si>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</si>
  <si>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</si>
  <si>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</si>
  <si>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</si>
  <si>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</si>
  <si>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</si>
  <si>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</si>
  <si>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</si>
  <si>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</si>
  <si>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</si>
  <si>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</si>
  <si>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</si>
  <si>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</si>
  <si>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</si>
  <si>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</si>
  <si>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</si>
  <si>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</si>
  <si>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</si>
  <si>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</si>
  <si>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</si>
  <si>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</si>
  <si>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</si>
  <si>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</si>
  <si>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</si>
  <si>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</si>
  <si>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</si>
  <si>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</si>
  <si>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</si>
  <si>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</si>
  <si>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</si>
  <si>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</si>
  <si>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</si>
  <si>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</si>
  <si>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</si>
  <si>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</si>
  <si>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</si>
  <si>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</si>
  <si>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</si>
  <si>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</si>
  <si>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</si>
  <si>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</si>
  <si>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</si>
  <si>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</si>
  <si>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</si>
  <si>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</si>
  <si>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</si>
  <si>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</si>
  <si>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</si>
  <si>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</si>
  <si>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</si>
  <si>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</si>
  <si>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</si>
  <si>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</si>
  <si>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</si>
  <si>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</si>
  <si>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</si>
  <si>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</si>
  <si>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</si>
  <si>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</si>
  <si>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</si>
  <si>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</si>
  <si>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</si>
  <si>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</si>
  <si>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</si>
  <si>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</si>
  <si>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</si>
  <si>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</si>
  <si>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</si>
  <si>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</si>
  <si>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</si>
  <si>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</si>
  <si>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</si>
  <si>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</si>
  <si>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</si>
  <si>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</si>
  <si>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</si>
  <si>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</si>
  <si>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</si>
  <si>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</si>
  <si>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</si>
  <si>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</si>
  <si>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</si>
  <si>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</si>
  <si>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</si>
  <si>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</si>
  <si>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</si>
  <si>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</si>
  <si>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</si>
  <si>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</si>
  <si>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</si>
  <si>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</si>
  <si>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</si>
  <si>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</si>
  <si>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</si>
  <si>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</si>
  <si>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</si>
  <si>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</si>
  <si>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</si>
  <si>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</si>
  <si>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</si>
  <si>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</si>
  <si>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</si>
  <si>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</si>
  <si>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</si>
  <si>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</si>
  <si>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</si>
  <si>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</si>
  <si>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</si>
  <si>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</si>
  <si>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</si>
  <si>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</si>
  <si>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</si>
  <si>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</si>
  <si>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</si>
  <si>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</si>
  <si>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</si>
  <si>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</si>
  <si>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</si>
  <si>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</si>
  <si>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</si>
  <si>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</si>
  <si>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</si>
  <si>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</si>
  <si>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</si>
  <si>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</si>
  <si>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</si>
  <si>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</si>
  <si>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</si>
  <si>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</si>
  <si>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</si>
  <si>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</si>
  <si>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</si>
  <si>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</si>
  <si>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</si>
  <si>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</si>
  <si>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</si>
  <si>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</si>
  <si>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</si>
  <si>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</si>
  <si>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</si>
  <si>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</si>
  <si>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</si>
  <si>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</si>
  <si>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</si>
  <si>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</si>
  <si>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</si>
  <si>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</si>
  <si>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</si>
  <si>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</si>
  <si>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</si>
  <si>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</si>
  <si>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</si>
  <si>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</si>
  <si>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</si>
  <si>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</si>
  <si>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</si>
  <si>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</si>
  <si>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</si>
  <si>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</si>
  <si>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</si>
  <si>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</si>
  <si>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</si>
  <si>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</si>
  <si>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</si>
  <si>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</si>
  <si>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</si>
  <si>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</si>
  <si>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</si>
  <si>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</si>
  <si>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</si>
  <si>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</si>
  <si>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</si>
  <si>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</si>
  <si>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</si>
  <si>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</si>
  <si>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</si>
  <si>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</si>
  <si>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</si>
  <si>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</si>
  <si>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</si>
  <si>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</si>
  <si>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</si>
  <si>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</si>
  <si>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</si>
  <si>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</si>
  <si>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</si>
  <si>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</si>
  <si>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</si>
  <si>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</si>
  <si>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</si>
  <si>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</si>
  <si>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</si>
  <si>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</si>
  <si>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</si>
  <si>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</si>
  <si>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</si>
  <si>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</si>
  <si>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</si>
  <si>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</si>
  <si>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</si>
  <si>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</si>
  <si>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</si>
  <si>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</si>
  <si>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</si>
  <si>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</si>
  <si>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</si>
  <si>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</si>
  <si>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</si>
  <si>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</si>
  <si>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</si>
  <si>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</si>
  <si>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</si>
  <si>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</si>
  <si>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</si>
  <si>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</si>
  <si>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</si>
  <si>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</si>
  <si>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</si>
  <si>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</si>
  <si>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</si>
  <si>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</si>
  <si>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</si>
  <si>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</si>
  <si>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</si>
  <si>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</si>
  <si>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</si>
  <si>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</si>
  <si>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</si>
  <si>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</si>
  <si>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</si>
  <si>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</si>
  <si>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</si>
  <si>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</si>
  <si>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</si>
  <si>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</si>
  <si>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</si>
  <si>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</si>
  <si>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</si>
  <si>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</si>
  <si>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</si>
  <si>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</si>
  <si>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</si>
  <si>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</si>
  <si>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</si>
  <si>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</si>
  <si>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</si>
  <si>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</si>
  <si>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</si>
  <si>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</si>
  <si>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</si>
  <si>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</si>
  <si>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</si>
  <si>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</si>
  <si>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</si>
  <si>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</si>
  <si>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</si>
  <si>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</si>
  <si>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</si>
  <si>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</si>
  <si>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</si>
  <si>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</si>
  <si>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</si>
  <si>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</si>
  <si>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</si>
  <si>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</si>
  <si>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</si>
  <si>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</si>
  <si>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</si>
  <si>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</si>
  <si>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</si>
  <si>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</si>
  <si>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</si>
  <si>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</si>
  <si>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</si>
  <si>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</si>
  <si>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</si>
  <si>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</si>
  <si>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</si>
  <si>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</si>
  <si>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</si>
  <si>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</si>
  <si>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</si>
  <si>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</si>
  <si>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</si>
  <si>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</si>
  <si>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</si>
  <si>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</si>
  <si>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</si>
  <si>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</si>
  <si>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</si>
  <si>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</si>
  <si>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</si>
  <si>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</si>
  <si>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</si>
  <si>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</si>
  <si>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</si>
  <si>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</si>
  <si>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</si>
  <si>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</si>
  <si>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</si>
  <si>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</si>
  <si>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</si>
  <si>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</si>
  <si>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</si>
  <si>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</si>
  <si>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</si>
  <si>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</si>
  <si>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</si>
  <si>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</si>
  <si>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</si>
  <si>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</si>
  <si>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</si>
  <si>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</si>
  <si>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</si>
  <si>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</si>
  <si>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</si>
  <si>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</si>
  <si>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</si>
  <si>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</si>
  <si>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</si>
  <si>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</si>
  <si>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</si>
  <si>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</si>
  <si>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</si>
  <si>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</si>
  <si>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</si>
  <si>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</si>
  <si>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</si>
  <si>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</si>
  <si>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</si>
  <si>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</si>
  <si>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</si>
  <si>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</si>
  <si>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</si>
  <si>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</si>
  <si>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</si>
  <si>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</si>
  <si>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</si>
  <si>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</si>
  <si>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</si>
  <si>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</si>
  <si>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</si>
  <si>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</si>
  <si>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</si>
  <si>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</si>
  <si>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</si>
  <si>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</si>
  <si>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</si>
  <si>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</si>
  <si>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</si>
  <si>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</si>
  <si>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</si>
  <si>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</si>
  <si>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</si>
  <si>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</si>
  <si>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</si>
  <si>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</si>
  <si>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</si>
  <si>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</si>
  <si>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</si>
  <si>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</si>
  <si>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</si>
  <si>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</si>
  <si>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</si>
  <si>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</si>
  <si>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</si>
  <si>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</si>
  <si>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</si>
  <si>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</si>
  <si>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</si>
  <si>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</si>
  <si>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</si>
  <si>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</si>
  <si>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</si>
  <si>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</si>
  <si>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</si>
  <si>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</si>
  <si>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</si>
  <si>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</si>
  <si>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</si>
  <si>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</si>
  <si>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</si>
  <si>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</si>
  <si>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</si>
  <si>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</si>
  <si>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</si>
  <si>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</si>
  <si>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</si>
  <si>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</si>
  <si>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</si>
  <si>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</si>
  <si>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</si>
  <si>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</si>
  <si>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</si>
  <si>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</si>
  <si>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</si>
  <si>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</si>
  <si>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</si>
  <si>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</si>
  <si>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</si>
  <si>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</si>
  <si>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</si>
  <si>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</si>
  <si>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</si>
  <si>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</si>
  <si>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</si>
  <si>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</si>
  <si>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</si>
  <si>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</si>
  <si>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</si>
  <si>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</si>
  <si>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</si>
  <si>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</si>
  <si>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</si>
  <si>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</si>
  <si>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</si>
  <si>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</si>
  <si>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</si>
  <si>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</si>
  <si>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</si>
  <si>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</si>
  <si>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</si>
  <si>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</si>
  <si>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</si>
  <si>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</si>
  <si>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</si>
  <si>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</si>
  <si>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</si>
  <si>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</si>
  <si>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</si>
  <si>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</si>
  <si>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</si>
  <si>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</si>
  <si>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</si>
  <si>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</si>
  <si>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</si>
  <si>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</si>
  <si>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</si>
  <si>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</si>
  <si>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</si>
  <si>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</si>
  <si>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</si>
  <si>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</si>
  <si>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</si>
  <si>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</si>
  <si>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</si>
  <si>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</si>
  <si>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</si>
  <si>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</si>
  <si>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</si>
  <si>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</si>
  <si>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</si>
  <si>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</si>
  <si>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</si>
  <si>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</si>
  <si>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</si>
  <si>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</si>
  <si>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</si>
  <si>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</si>
  <si>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</si>
  <si>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</si>
  <si>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</si>
  <si>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</si>
  <si>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</si>
  <si>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</si>
  <si>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</si>
  <si>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</si>
  <si>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</si>
  <si>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</si>
  <si>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</si>
  <si>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</si>
  <si>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</si>
  <si>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</si>
  <si>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</si>
  <si>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</si>
  <si>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</si>
  <si>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</si>
  <si>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</si>
  <si>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</si>
  <si>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</si>
  <si>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</si>
  <si>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</si>
  <si>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</si>
  <si>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</si>
  <si>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</si>
  <si>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</si>
  <si>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</si>
  <si>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</si>
  <si>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</si>
  <si>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</si>
  <si>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</si>
  <si>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</si>
  <si>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</si>
  <si>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</si>
  <si>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</si>
  <si>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</si>
  <si>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</si>
  <si>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</si>
  <si>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</si>
  <si>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</si>
  <si>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</si>
  <si>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</si>
  <si>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</si>
  <si>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</si>
  <si>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</si>
  <si>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</si>
  <si>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</si>
  <si>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</si>
  <si>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</si>
  <si>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</si>
  <si>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</si>
  <si>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</si>
  <si>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</si>
  <si>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</si>
  <si>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</si>
  <si>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</si>
  <si>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</si>
  <si>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</si>
  <si>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</si>
  <si>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</si>
  <si>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</si>
  <si>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</si>
  <si>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</si>
  <si>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</si>
  <si>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</si>
  <si>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</si>
  <si>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</si>
  <si>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</si>
  <si>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</si>
  <si>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</si>
  <si>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</si>
  <si>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</si>
  <si>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</si>
  <si>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</si>
  <si>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</si>
  <si>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</si>
  <si>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</si>
  <si>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</si>
  <si>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</si>
  <si>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</si>
  <si>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</si>
  <si>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</si>
  <si>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</si>
  <si>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</si>
  <si>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</si>
  <si>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</si>
  <si>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</si>
  <si>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</si>
  <si>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</si>
  <si>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</si>
  <si>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</si>
  <si>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</si>
  <si>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</si>
  <si>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</si>
  <si>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</si>
  <si>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</si>
  <si>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</si>
  <si>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</si>
  <si>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</si>
  <si>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</si>
  <si>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</si>
  <si>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</si>
  <si>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</si>
  <si>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</si>
  <si>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</si>
  <si>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</si>
  <si>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</si>
  <si>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</si>
  <si>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</si>
  <si>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</si>
  <si>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</si>
  <si>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</si>
  <si>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</si>
  <si>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</si>
  <si>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</si>
  <si>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</si>
  <si>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</si>
  <si>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</si>
  <si>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</si>
  <si>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</si>
  <si>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</si>
  <si>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</si>
  <si>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</si>
  <si>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</si>
  <si>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</si>
  <si>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</si>
  <si>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</si>
  <si>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</si>
  <si>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</si>
  <si>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</si>
  <si>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</si>
  <si>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</si>
  <si>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</si>
  <si>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</si>
  <si>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</si>
  <si>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</si>
  <si>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</si>
  <si>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</si>
  <si>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</si>
  <si>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</si>
  <si>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</si>
  <si>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</si>
  <si>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</si>
  <si>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</si>
  <si>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</si>
  <si>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</si>
  <si>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</si>
  <si>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</si>
  <si>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</si>
  <si>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</si>
  <si>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</si>
  <si>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</si>
  <si>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</si>
  <si>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</si>
  <si>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</si>
  <si>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</si>
  <si>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</si>
  <si>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</si>
  <si>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</si>
  <si>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</si>
  <si>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</si>
  <si>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</si>
  <si>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</si>
  <si>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</si>
  <si>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</si>
  <si>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</si>
  <si>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</si>
  <si>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</si>
  <si>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</si>
  <si>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</si>
  <si>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</si>
  <si>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</si>
  <si>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</si>
  <si>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</si>
  <si>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</si>
  <si>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</si>
  <si>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</si>
  <si>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</si>
  <si>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</si>
  <si>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</si>
  <si>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</si>
  <si>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</si>
  <si>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</si>
  <si>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</si>
  <si>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</si>
  <si>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</si>
  <si>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</si>
  <si>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</si>
  <si>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</si>
  <si>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</si>
  <si>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</si>
  <si>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</si>
  <si>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</si>
  <si>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</si>
  <si>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</si>
  <si>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</si>
  <si>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</si>
  <si>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</si>
  <si>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</si>
  <si>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</si>
  <si>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</si>
  <si>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</si>
  <si>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</si>
  <si>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</si>
  <si>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</si>
  <si>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</si>
  <si>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</si>
  <si>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</si>
  <si>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</si>
  <si>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</si>
  <si>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</si>
  <si>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</si>
  <si>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</si>
  <si>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</si>
  <si>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</si>
  <si>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</si>
  <si>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</si>
  <si>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</si>
  <si>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</si>
  <si>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</si>
  <si>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</si>
  <si>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</si>
  <si>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</si>
  <si>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</si>
  <si>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</si>
  <si>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</si>
  <si>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</si>
  <si>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</si>
  <si>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</si>
  <si>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</si>
  <si>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</si>
  <si>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</si>
  <si>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</si>
  <si>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</si>
  <si>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</si>
  <si>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</si>
  <si>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</si>
  <si>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</si>
  <si>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</si>
  <si>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</si>
  <si>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</si>
  <si>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</si>
  <si>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</si>
  <si>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</si>
  <si>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</si>
  <si>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</si>
  <si>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</si>
  <si>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</si>
  <si>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</si>
  <si>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</si>
  <si>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</si>
  <si>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</si>
  <si>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</si>
  <si>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</si>
  <si>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</si>
  <si>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</si>
  <si>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</si>
  <si>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</si>
  <si>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</si>
  <si>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</si>
  <si>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</si>
  <si>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</si>
  <si>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</si>
  <si>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</si>
  <si>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</si>
  <si>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</si>
  <si>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</si>
  <si>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</si>
  <si>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</si>
  <si>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</si>
  <si>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</si>
  <si>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</si>
  <si>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</si>
  <si>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</si>
  <si>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</si>
  <si>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</si>
  <si>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</si>
  <si>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</si>
  <si>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</si>
  <si>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</si>
  <si>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</si>
  <si>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</si>
  <si>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</si>
  <si>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</si>
  <si>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</si>
  <si>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</si>
  <si>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</si>
  <si>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</si>
  <si>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</si>
  <si>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</si>
  <si>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</si>
  <si>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</si>
  <si>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</si>
  <si>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</si>
  <si>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</si>
  <si>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</si>
  <si>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</si>
  <si>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</si>
  <si>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</si>
  <si>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</si>
  <si>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</si>
  <si>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</si>
  <si>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</si>
  <si>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</si>
  <si>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</si>
  <si>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</si>
  <si>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</si>
  <si>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</si>
  <si>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</si>
  <si>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</si>
  <si>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</si>
  <si>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</si>
  <si>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</si>
  <si>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</si>
  <si>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</si>
  <si>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</si>
  <si>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</si>
  <si>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</si>
  <si>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</si>
  <si>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</si>
  <si>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</si>
  <si>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</si>
  <si>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</si>
  <si>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</si>
  <si>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</si>
  <si>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</si>
  <si>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</si>
  <si>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</si>
  <si>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</si>
  <si>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</si>
  <si>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</si>
  <si>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</si>
  <si>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</si>
  <si>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</si>
  <si>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</si>
  <si>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</si>
  <si>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</si>
  <si>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</si>
  <si>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</si>
  <si>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</si>
  <si>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</si>
  <si>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</si>
  <si>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</si>
  <si>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</si>
  <si>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</si>
  <si>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</si>
  <si>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</si>
  <si>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</si>
  <si>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</si>
  <si>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</si>
  <si>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</si>
  <si>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</si>
  <si>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</si>
  <si>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</si>
  <si>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</si>
  <si>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</si>
  <si>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</si>
  <si>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</si>
  <si>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</si>
  <si>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</si>
  <si>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</si>
  <si>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</si>
  <si>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</si>
  <si>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</si>
  <si>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</si>
  <si>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</si>
  <si>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</si>
  <si>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</si>
  <si>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</si>
  <si>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</si>
  <si>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</si>
  <si>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</si>
  <si>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</si>
  <si>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</si>
  <si>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</si>
  <si>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</si>
  <si>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</si>
  <si>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</si>
  <si>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</si>
  <si>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</si>
  <si>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</si>
  <si>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</si>
  <si>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</si>
  <si>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</si>
  <si>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</si>
  <si>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</si>
  <si>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</si>
  <si>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</si>
  <si>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</si>
  <si>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</si>
  <si>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</si>
  <si>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</si>
  <si>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</si>
  <si>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</si>
  <si>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</si>
  <si>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</si>
  <si>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</si>
  <si>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</si>
  <si>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</si>
  <si>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</si>
  <si>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</si>
  <si>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</si>
  <si>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</si>
  <si>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</si>
  <si>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</si>
  <si>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</si>
  <si>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</si>
  <si>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</si>
  <si>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</si>
  <si>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</si>
  <si>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</si>
  <si>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</si>
  <si>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</si>
  <si>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</si>
  <si>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</si>
  <si>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</si>
  <si>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</si>
  <si>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</si>
  <si>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</si>
  <si>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</si>
  <si>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</si>
  <si>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</si>
  <si>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</si>
  <si>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</si>
  <si>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</si>
  <si>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</si>
  <si>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</si>
  <si>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</si>
  <si>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</si>
  <si>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</si>
  <si>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</si>
  <si>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</si>
  <si>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</si>
  <si>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</si>
  <si>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</si>
  <si>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</si>
  <si>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</si>
  <si>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</si>
  <si>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</si>
  <si>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</si>
  <si>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</si>
  <si>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</si>
  <si>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</si>
  <si>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</si>
  <si>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</si>
  <si>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</si>
  <si>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</si>
  <si>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</si>
  <si>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</si>
  <si>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</si>
  <si>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</si>
  <si>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</si>
  <si>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</si>
  <si>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</si>
  <si>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</si>
  <si>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</si>
  <si>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</si>
  <si>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</si>
  <si>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</si>
  <si>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</si>
  <si>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</si>
  <si>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</si>
  <si>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</si>
  <si>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</si>
  <si>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</si>
  <si>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</si>
  <si>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</si>
  <si>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</si>
  <si>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</si>
  <si>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</si>
  <si>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</si>
  <si>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</si>
  <si>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</si>
  <si>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</si>
  <si>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</si>
  <si>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</si>
  <si>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</si>
  <si>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</si>
  <si>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</si>
  <si>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</si>
  <si>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</si>
  <si>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</si>
  <si>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</si>
  <si>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</si>
  <si>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</si>
  <si>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</si>
  <si>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</si>
  <si>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</si>
  <si>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</si>
  <si>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</si>
  <si>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</si>
  <si>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</si>
  <si>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</si>
  <si>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</si>
  <si>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</si>
  <si>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</si>
  <si>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</si>
  <si>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</si>
  <si>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</si>
  <si>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</si>
  <si>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</si>
  <si>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</si>
  <si>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</si>
  <si>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</si>
  <si>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</si>
  <si>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</si>
  <si>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</si>
  <si>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</si>
  <si>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</si>
  <si>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</si>
  <si>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</si>
  <si>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</si>
  <si>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</si>
  <si>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</si>
  <si>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</si>
  <si>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</si>
  <si>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</si>
  <si>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</si>
  <si>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</si>
  <si>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</si>
  <si>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</si>
  <si>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</si>
  <si>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</si>
  <si>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</si>
  <si>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</si>
  <si>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</si>
  <si>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</si>
  <si>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</si>
  <si>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</si>
  <si>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</si>
  <si>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</si>
  <si>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</si>
  <si>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</si>
  <si>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</si>
  <si>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</si>
  <si>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</si>
  <si>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</si>
  <si>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</si>
  <si>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</si>
  <si>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</si>
  <si>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</si>
  <si>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</si>
  <si>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</si>
  <si>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</si>
  <si>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</si>
  <si>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</si>
  <si>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</si>
  <si>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</si>
  <si>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</si>
  <si>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</si>
  <si>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</si>
  <si>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</si>
  <si>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</si>
  <si>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</si>
  <si>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</si>
  <si>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</si>
  <si>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</si>
  <si>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</si>
  <si>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</si>
  <si>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</si>
  <si>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</si>
  <si>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</si>
  <si>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</si>
  <si>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</si>
  <si>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</si>
  <si>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</si>
  <si>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</si>
  <si>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</si>
  <si>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</si>
  <si>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</si>
  <si>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</si>
  <si>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</si>
  <si>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</si>
  <si>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</si>
  <si>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</si>
  <si>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</si>
  <si>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</si>
  <si>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</si>
  <si>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</si>
  <si>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</si>
  <si>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</si>
  <si>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</si>
  <si>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</si>
  <si>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</si>
  <si>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</si>
  <si>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</si>
  <si>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</si>
  <si>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</si>
  <si>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</si>
  <si>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</si>
  <si>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</si>
  <si>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</si>
  <si>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</si>
  <si>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</si>
  <si>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</si>
  <si>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</si>
  <si>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</si>
  <si>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</si>
  <si>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</si>
  <si>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</si>
  <si>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</si>
  <si>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</si>
  <si>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</si>
  <si>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</si>
  <si>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</si>
  <si>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</si>
  <si>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</si>
  <si>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</si>
  <si>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</si>
  <si>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</si>
  <si>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</si>
  <si>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</si>
  <si>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</si>
  <si>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</si>
  <si>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</si>
  <si>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</si>
  <si>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</si>
  <si>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</si>
  <si>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</si>
  <si>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</si>
  <si>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</si>
  <si>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</si>
  <si>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</si>
  <si>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</si>
  <si>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</si>
  <si>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</si>
  <si>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</si>
  <si>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</si>
  <si>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</si>
  <si>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</si>
  <si>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</si>
  <si>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</si>
  <si>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</si>
  <si>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</si>
  <si>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</si>
  <si>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</si>
  <si>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</si>
  <si>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</si>
  <si>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</si>
  <si>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</si>
  <si>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</si>
  <si>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</si>
  <si>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</si>
  <si>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</si>
  <si>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</si>
  <si>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</si>
  <si>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</si>
  <si>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</si>
  <si>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</si>
  <si>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</si>
  <si>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</si>
  <si>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</si>
  <si>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</si>
  <si>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</si>
  <si>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</si>
  <si>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</si>
  <si>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</si>
  <si>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</si>
  <si>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</si>
  <si>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</si>
  <si>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</si>
  <si>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</si>
  <si>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</si>
  <si>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</si>
  <si>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</si>
  <si>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</si>
  <si>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</si>
  <si>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</si>
  <si>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</si>
  <si>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</si>
  <si>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</si>
  <si>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</si>
  <si>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</si>
  <si>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</si>
  <si>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</si>
  <si>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</si>
  <si>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</si>
  <si>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</si>
  <si>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</si>
  <si>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</si>
  <si>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</si>
  <si>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</si>
  <si>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</si>
  <si>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</si>
  <si>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</si>
  <si>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</si>
  <si>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</si>
  <si>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</si>
  <si>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</si>
  <si>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</si>
  <si>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</si>
  <si>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</si>
  <si>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</si>
  <si>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</si>
  <si>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</si>
  <si>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</si>
  <si>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</si>
  <si>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</si>
  <si>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</si>
  <si>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</si>
  <si>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</si>
  <si>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</si>
  <si>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</si>
  <si>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</si>
  <si>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</si>
  <si>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</si>
  <si>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</si>
  <si>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</si>
  <si>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</si>
  <si>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</si>
  <si>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</si>
  <si>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</si>
  <si>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</si>
  <si>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</si>
  <si>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</si>
  <si>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</si>
  <si>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</si>
  <si>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</si>
  <si>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</si>
  <si>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</si>
  <si>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</si>
  <si>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</si>
  <si>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</si>
  <si>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</si>
  <si>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</si>
  <si>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</si>
  <si>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</si>
  <si>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</si>
  <si>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</si>
  <si>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</si>
  <si>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</si>
  <si>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</si>
  <si>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</si>
  <si>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</si>
  <si>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</si>
  <si>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</si>
  <si>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</si>
  <si>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</si>
  <si>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</si>
  <si>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</si>
  <si>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</si>
  <si>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</si>
  <si>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</si>
  <si>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</si>
  <si>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</si>
  <si>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</si>
  <si>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</si>
  <si>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</si>
  <si>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</si>
  <si>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</si>
  <si>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</si>
  <si>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</si>
  <si>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</si>
  <si>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</si>
  <si>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</si>
  <si>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</si>
  <si>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</si>
  <si>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</si>
  <si>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</si>
  <si>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</si>
  <si>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</si>
  <si>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</si>
  <si>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</si>
  <si>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</si>
  <si>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</si>
  <si>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</si>
  <si>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</si>
  <si>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</si>
  <si>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</si>
  <si>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</si>
  <si>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</si>
  <si>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</si>
  <si>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</si>
  <si>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</si>
  <si>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</si>
  <si>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</si>
  <si>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</si>
  <si>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</si>
  <si>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</si>
  <si>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</si>
  <si>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</si>
  <si>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</si>
  <si>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</si>
  <si>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</si>
  <si>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</si>
  <si>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</si>
  <si>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</si>
  <si>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</si>
  <si>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</si>
  <si>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</si>
  <si>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</si>
  <si>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</si>
  <si>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</si>
  <si>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</si>
  <si>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</si>
  <si>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</si>
  <si>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</si>
  <si>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</si>
  <si>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</si>
  <si>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</si>
  <si>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</si>
  <si>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</si>
  <si>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</si>
  <si>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</si>
  <si>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</si>
  <si>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</si>
  <si>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</si>
  <si>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</si>
  <si>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</si>
  <si>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</si>
  <si>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</si>
  <si>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</si>
  <si>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</si>
  <si>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</si>
  <si>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</si>
  <si>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</si>
  <si>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</si>
  <si>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</si>
  <si>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</si>
  <si>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</si>
  <si>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</si>
  <si>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</si>
  <si>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</si>
  <si>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</si>
  <si>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</si>
  <si>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</si>
  <si>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</si>
  <si>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</si>
  <si>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</si>
  <si>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</si>
  <si>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</si>
  <si>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</si>
  <si>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</si>
  <si>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</si>
  <si>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</si>
  <si>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</si>
  <si>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</si>
  <si>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</si>
  <si>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</si>
  <si>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</si>
  <si>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</si>
  <si>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</si>
  <si>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</si>
  <si>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</si>
  <si>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</si>
  <si>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</si>
  <si>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</si>
  <si>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</si>
  <si>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</si>
  <si>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</si>
  <si>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</si>
  <si>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</si>
  <si>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</si>
  <si>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</si>
  <si>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</si>
  <si>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</si>
  <si>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</si>
  <si>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</si>
  <si>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</si>
  <si>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</si>
  <si>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</si>
  <si>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</si>
  <si>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</si>
  <si>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</si>
  <si>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</si>
  <si>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</si>
  <si>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</si>
  <si>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</si>
  <si>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</si>
  <si>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</si>
  <si>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</si>
  <si>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</si>
  <si>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</si>
  <si>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</si>
  <si>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</si>
  <si>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</si>
  <si>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</si>
  <si>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</si>
  <si>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</si>
  <si>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</si>
  <si>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</si>
  <si>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</si>
  <si>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</si>
  <si>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</si>
  <si>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</si>
  <si>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</si>
  <si>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</si>
  <si>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</si>
  <si>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</si>
  <si>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</si>
  <si>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</si>
  <si>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</si>
  <si>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</si>
  <si>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</si>
  <si>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</si>
  <si>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</si>
  <si>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</si>
  <si>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</si>
  <si>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</si>
  <si>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</si>
  <si>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</si>
  <si>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</si>
  <si>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</si>
  <si>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</si>
  <si>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</si>
  <si>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</si>
  <si>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</si>
  <si>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</si>
  <si>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</si>
  <si>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</si>
  <si>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</si>
  <si>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</si>
  <si>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</si>
  <si>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</si>
  <si>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</si>
  <si>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</si>
  <si>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</si>
  <si>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</si>
  <si>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</si>
  <si>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</si>
  <si>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</si>
  <si>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</si>
  <si>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</si>
  <si>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</si>
  <si>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</si>
  <si>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</si>
  <si>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</si>
  <si>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</si>
  <si>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</si>
  <si>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</si>
  <si>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</si>
  <si>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</si>
  <si>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</si>
  <si>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</si>
  <si>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</si>
  <si>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</si>
  <si>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</si>
  <si>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</si>
  <si>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</si>
  <si>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</si>
  <si>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</si>
  <si>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</si>
  <si>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</si>
  <si>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</si>
  <si>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</si>
  <si>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</si>
  <si>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</si>
  <si>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</si>
  <si>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</si>
  <si>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</si>
  <si>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</si>
  <si>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</si>
  <si>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</si>
  <si>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</si>
  <si>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</si>
  <si>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</si>
  <si>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</si>
  <si>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</si>
  <si>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</si>
  <si>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</si>
  <si>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</si>
  <si>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</si>
  <si>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</si>
  <si>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</si>
  <si>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</si>
  <si>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</si>
  <si>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</si>
  <si>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</si>
  <si>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</si>
  <si>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</si>
  <si>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</si>
  <si>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</si>
  <si>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</si>
  <si>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</si>
  <si>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</si>
  <si>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</si>
  <si>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</si>
  <si>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</si>
  <si>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</si>
  <si>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</si>
  <si>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</si>
  <si>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</si>
  <si>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</si>
  <si>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</si>
  <si>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</si>
  <si>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</si>
  <si>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</si>
  <si>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</si>
  <si>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</si>
  <si>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</si>
  <si>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</si>
  <si>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</si>
  <si>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</si>
  <si>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</si>
  <si>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</si>
  <si>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</si>
  <si>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</si>
  <si>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</si>
  <si>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</si>
  <si>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</si>
  <si>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</si>
  <si>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</si>
  <si>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</si>
  <si>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</si>
  <si>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</si>
  <si>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</si>
  <si>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</si>
  <si>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</si>
  <si>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</si>
  <si>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</si>
  <si>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</si>
  <si>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</si>
  <si>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</si>
  <si>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</si>
  <si>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</si>
  <si>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</si>
  <si>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</si>
  <si>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</si>
  <si>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</si>
  <si>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</si>
  <si>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</si>
  <si>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</si>
  <si>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</si>
  <si>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</si>
  <si>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</si>
  <si>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</si>
  <si>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</si>
  <si>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</si>
  <si>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</si>
  <si>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</si>
  <si>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</si>
  <si>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</si>
  <si>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</si>
  <si>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</si>
  <si>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</si>
  <si>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</si>
  <si>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</si>
  <si>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</si>
  <si>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</si>
  <si>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</si>
  <si>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</si>
  <si>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</si>
  <si>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</si>
  <si>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</si>
  <si>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</si>
  <si>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</si>
  <si>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</si>
  <si>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</si>
  <si>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</si>
  <si>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</si>
  <si>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</si>
  <si>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</si>
  <si>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</si>
  <si>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</si>
  <si>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</si>
  <si>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</si>
  <si>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</si>
  <si>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</si>
  <si>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</si>
  <si>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</si>
  <si>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</si>
  <si>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</si>
  <si>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</si>
  <si>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</si>
  <si>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</si>
  <si>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</si>
  <si>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</si>
  <si>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</si>
  <si>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</si>
  <si>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</si>
  <si>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</si>
  <si>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</si>
  <si>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</si>
  <si>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</si>
  <si>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</si>
  <si>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</si>
  <si>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</si>
  <si>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</si>
  <si>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</si>
  <si>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</si>
  <si>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</si>
  <si>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</si>
  <si>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</si>
  <si>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</si>
  <si>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</si>
  <si>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</si>
  <si>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</si>
  <si>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</si>
  <si>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</si>
  <si>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</si>
  <si>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</si>
  <si>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</si>
  <si>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</si>
  <si>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</si>
  <si>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</si>
  <si>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</si>
  <si>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</si>
  <si>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</si>
  <si>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</si>
  <si>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</si>
  <si>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</si>
  <si>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</si>
  <si>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</si>
  <si>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</si>
  <si>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</si>
  <si>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</si>
  <si>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</si>
  <si>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</si>
  <si>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</si>
  <si>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</si>
  <si>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</si>
  <si>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</si>
  <si>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</si>
  <si>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</si>
  <si>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</si>
  <si>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</si>
  <si>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</si>
  <si>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</si>
  <si>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</si>
  <si>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</si>
  <si>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</si>
  <si>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</si>
  <si>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</si>
  <si>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</si>
  <si>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</si>
  <si>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</si>
  <si>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</si>
  <si>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</si>
  <si>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</si>
  <si>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</si>
  <si>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</si>
  <si>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</si>
  <si>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</si>
  <si>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</si>
  <si>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</si>
  <si>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</si>
  <si>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</si>
  <si>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</si>
  <si>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</si>
  <si>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</si>
  <si>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</si>
  <si>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</si>
  <si>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</si>
  <si>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</si>
  <si>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</si>
  <si>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</si>
  <si>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</si>
  <si>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</si>
  <si>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</si>
  <si>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</si>
  <si>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</si>
  <si>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</si>
  <si>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</si>
  <si>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</si>
  <si>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</si>
  <si>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</si>
  <si>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</si>
  <si>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</si>
  <si>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</si>
  <si>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</si>
  <si>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</si>
  <si>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</si>
  <si>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</si>
  <si>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</si>
  <si>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</si>
  <si>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</si>
  <si>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</si>
  <si>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</si>
  <si>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</si>
  <si>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</si>
  <si>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</si>
  <si>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</si>
  <si>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</si>
  <si>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</si>
  <si>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</si>
  <si>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</si>
  <si>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</si>
  <si>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</si>
  <si>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</si>
  <si>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</si>
  <si>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</si>
  <si>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</si>
  <si>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</si>
  <si>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</si>
  <si>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</si>
  <si>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</si>
  <si>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</si>
  <si>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</si>
  <si>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</si>
  <si>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</si>
  <si>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</si>
  <si>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</si>
  <si>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</si>
  <si>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</si>
  <si>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</si>
  <si>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</si>
  <si>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</si>
  <si>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</si>
  <si>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</si>
  <si>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</si>
  <si>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</si>
  <si>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</si>
  <si>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</si>
  <si>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</si>
  <si>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</si>
  <si>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</si>
  <si>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</si>
  <si>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</si>
  <si>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</si>
  <si>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</si>
  <si>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</si>
  <si>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</si>
  <si>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</si>
  <si>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</si>
  <si>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</si>
  <si>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</si>
  <si>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</si>
  <si>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</si>
  <si>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</si>
  <si>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</si>
  <si>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</si>
  <si>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</si>
  <si>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</si>
  <si>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</si>
  <si>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</si>
  <si>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</si>
  <si>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</si>
  <si>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</si>
  <si>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</si>
  <si>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</si>
  <si>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</si>
  <si>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</si>
  <si>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</si>
  <si>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</si>
  <si>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</si>
  <si>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</si>
  <si>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</si>
  <si>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</si>
  <si>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</si>
  <si>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</si>
  <si>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</si>
  <si>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</si>
  <si>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</si>
  <si>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</si>
  <si>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</si>
  <si>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</si>
  <si>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</si>
  <si>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</si>
  <si>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</si>
  <si>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</si>
  <si>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</si>
  <si>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</si>
  <si>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</si>
  <si>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</si>
  <si>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</si>
  <si>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</si>
  <si>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</si>
  <si>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</si>
  <si>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</si>
  <si>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</si>
  <si>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</si>
  <si>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</si>
  <si>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</si>
  <si>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</si>
  <si>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</si>
  <si>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</si>
  <si>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</si>
  <si>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</si>
  <si>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</si>
  <si>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</si>
  <si>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</si>
  <si>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</si>
  <si>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</si>
  <si>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</si>
  <si>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</si>
  <si>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</si>
  <si>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</si>
  <si>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</si>
  <si>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</si>
  <si>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</si>
  <si>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</si>
  <si>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</si>
  <si>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</si>
  <si>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</si>
  <si>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</si>
  <si>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</si>
  <si>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</si>
  <si>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</si>
  <si>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</si>
  <si>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</si>
  <si>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</si>
  <si>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</si>
  <si>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</si>
  <si>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</si>
  <si>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</si>
  <si>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</si>
  <si>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</si>
  <si>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</si>
  <si>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</si>
  <si>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</si>
  <si>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</si>
  <si>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</si>
  <si>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</si>
  <si>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</si>
  <si>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</si>
  <si>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</si>
  <si>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</si>
  <si>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</si>
  <si>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</si>
  <si>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</si>
  <si>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</si>
  <si>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</si>
  <si>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</si>
  <si>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</si>
  <si>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</si>
  <si>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</si>
  <si>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</si>
  <si>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</si>
  <si>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</si>
  <si>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</si>
  <si>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</si>
  <si>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</si>
  <si>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</si>
  <si>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</si>
  <si>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</si>
  <si>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</si>
  <si>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</si>
  <si>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</si>
  <si>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</si>
  <si>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</si>
  <si>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</si>
  <si>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</si>
  <si>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</si>
  <si>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</si>
  <si>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</si>
  <si>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</si>
  <si>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</si>
  <si>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</si>
  <si>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</si>
  <si>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</si>
  <si>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</si>
  <si>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</si>
  <si>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</si>
  <si>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</si>
  <si>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</si>
  <si>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</si>
  <si>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</si>
  <si>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</si>
  <si>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</si>
  <si>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</si>
  <si>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</si>
  <si>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</si>
  <si>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</si>
  <si>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</si>
  <si>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</si>
  <si>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</si>
  <si>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</si>
  <si>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</si>
  <si>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</si>
  <si>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</si>
  <si>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</si>
  <si>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</si>
  <si>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</si>
  <si>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</si>
  <si>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</si>
  <si>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</si>
  <si>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</si>
  <si>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</si>
  <si>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</si>
  <si>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</si>
  <si>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</si>
  <si>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</si>
  <si>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</si>
  <si>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</si>
  <si>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</si>
  <si>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</si>
  <si>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</si>
  <si>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</si>
  <si>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</si>
  <si>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</si>
  <si>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</si>
  <si>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</si>
  <si>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</si>
  <si>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</si>
  <si>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</si>
  <si>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</si>
  <si>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</si>
  <si>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</si>
  <si>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</si>
  <si>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</si>
  <si>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</si>
  <si>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</si>
  <si>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</si>
  <si>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</si>
  <si>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</si>
  <si>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</si>
  <si>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</si>
  <si>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</si>
  <si>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</si>
  <si>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</si>
  <si>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</si>
  <si>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</si>
  <si>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</si>
  <si>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</si>
  <si>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</si>
  <si>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</si>
  <si>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</si>
  <si>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</si>
  <si>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</si>
  <si>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</si>
  <si>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</si>
  <si>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</si>
  <si>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</si>
  <si>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</si>
  <si>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</si>
  <si>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</si>
  <si>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</si>
  <si>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</si>
  <si>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</si>
  <si>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</si>
  <si>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</si>
  <si>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</si>
  <si>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</si>
  <si>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</si>
  <si>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</si>
  <si>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</si>
  <si>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</si>
  <si>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</si>
  <si>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</si>
  <si>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</si>
  <si>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</si>
  <si>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</si>
  <si>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</si>
  <si>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</si>
  <si>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</si>
  <si>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</si>
  <si>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</si>
  <si>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</si>
  <si>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</si>
  <si>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</si>
  <si>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</si>
  <si>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</si>
  <si>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</si>
  <si>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</si>
  <si>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</si>
  <si>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</si>
  <si>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</si>
  <si>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</si>
  <si>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</si>
  <si>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</si>
  <si>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</si>
  <si>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</si>
  <si>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</si>
  <si>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</si>
  <si>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</si>
  <si>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</si>
  <si>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</si>
  <si>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</si>
  <si>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</si>
  <si>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</si>
  <si>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</si>
  <si>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</si>
  <si>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</si>
  <si>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</si>
  <si>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</si>
  <si>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</si>
  <si>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</si>
  <si>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</si>
  <si>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</si>
  <si>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</si>
  <si>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</si>
  <si>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</si>
  <si>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</si>
  <si>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</si>
  <si>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</si>
  <si>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</si>
  <si>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</si>
  <si>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</si>
  <si>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</si>
  <si>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</si>
  <si>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</si>
  <si>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</si>
  <si>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</si>
  <si>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</si>
  <si>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</si>
  <si>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</si>
  <si>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</si>
  <si>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</si>
  <si>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</si>
  <si>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</si>
  <si>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</si>
  <si>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</si>
  <si>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</si>
  <si>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</si>
  <si>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</si>
  <si>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</si>
  <si>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</si>
  <si>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</si>
  <si>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</si>
  <si>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</si>
  <si>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</si>
  <si>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</si>
  <si>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</si>
  <si>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</si>
  <si>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</si>
  <si>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</si>
  <si>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</si>
  <si>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</si>
  <si>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</si>
  <si>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</si>
  <si>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</si>
  <si>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</si>
  <si>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</si>
  <si>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</si>
  <si>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</si>
  <si>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</si>
  <si>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</si>
  <si>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</si>
  <si>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</si>
  <si>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</si>
  <si>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</si>
  <si>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</si>
  <si>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</si>
  <si>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</si>
  <si>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</si>
  <si>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</si>
  <si>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</si>
  <si>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</si>
  <si>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</si>
  <si>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</si>
  <si>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</si>
  <si>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</si>
  <si>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</si>
  <si>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</si>
  <si>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</si>
  <si>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</si>
  <si>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</si>
  <si>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</si>
  <si>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</si>
  <si>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</si>
  <si>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</si>
  <si>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</si>
  <si>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</si>
  <si>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</si>
  <si>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</si>
  <si>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</si>
  <si>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</si>
  <si>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</si>
  <si>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</si>
  <si>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</si>
  <si>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</si>
  <si>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</si>
  <si>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</si>
  <si>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</si>
  <si>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</si>
  <si>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</si>
  <si>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</si>
  <si>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</si>
  <si>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</si>
  <si>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</si>
  <si>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</si>
  <si>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</si>
  <si>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</si>
  <si>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</si>
  <si>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</si>
  <si>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</si>
  <si>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</si>
  <si>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</si>
  <si>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</si>
  <si>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</si>
  <si>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</si>
  <si>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</si>
  <si>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</si>
  <si>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</si>
  <si>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</si>
  <si>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</si>
  <si>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</si>
  <si>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</si>
  <si>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</si>
  <si>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</si>
  <si>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</si>
  <si>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</si>
  <si>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</si>
  <si>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</si>
  <si>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</si>
  <si>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</si>
  <si>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</si>
  <si>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</si>
  <si>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</si>
  <si>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</si>
  <si>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</si>
  <si>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</si>
  <si>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</si>
  <si>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</si>
  <si>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</si>
  <si>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</si>
  <si>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</si>
  <si>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</si>
  <si>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</si>
  <si>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</si>
  <si>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</si>
  <si>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</si>
  <si>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</si>
  <si>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</si>
  <si>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</si>
  <si>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</si>
  <si>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</si>
  <si>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</si>
  <si>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</si>
  <si>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</si>
  <si>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</si>
  <si>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</si>
  <si>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</si>
  <si>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</si>
  <si>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</si>
  <si>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</si>
  <si>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</si>
  <si>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</si>
  <si>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</si>
  <si>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</si>
  <si>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</si>
  <si>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</si>
  <si>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</si>
  <si>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</si>
  <si>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</si>
  <si>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</si>
  <si>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</si>
  <si>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</si>
  <si>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</si>
  <si>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</si>
  <si>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</si>
  <si>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</si>
  <si>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</si>
  <si>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</si>
  <si>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</si>
  <si>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</si>
  <si>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</si>
  <si>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</si>
  <si>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</si>
  <si>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</si>
  <si>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</si>
  <si>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</si>
  <si>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</si>
  <si>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</si>
  <si>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</si>
  <si>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</si>
  <si>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</si>
  <si>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</si>
  <si>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</si>
  <si>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</si>
  <si>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</si>
  <si>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</si>
  <si>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</si>
  <si>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</si>
  <si>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</si>
  <si>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</si>
  <si>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</si>
  <si>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</si>
  <si>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</si>
  <si>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</si>
  <si>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</si>
  <si>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</si>
  <si>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</si>
  <si>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</si>
  <si>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</si>
  <si>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</si>
  <si>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</si>
  <si>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</si>
  <si>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</si>
  <si>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</si>
  <si>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</si>
  <si>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</si>
  <si>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</si>
  <si>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</si>
  <si>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</si>
  <si>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</si>
  <si>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</si>
  <si>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</si>
  <si>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</si>
  <si>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</si>
  <si>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</si>
  <si>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</si>
  <si>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</si>
  <si>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</si>
  <si>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</si>
  <si>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</si>
  <si>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</si>
  <si>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</si>
  <si>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</si>
  <si>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</si>
  <si>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</si>
  <si>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</si>
  <si>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</si>
  <si>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</si>
  <si>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</si>
  <si>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</si>
  <si>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</si>
  <si>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</si>
  <si>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</si>
  <si>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</si>
  <si>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</si>
  <si>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</si>
  <si>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</si>
  <si>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</si>
  <si>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</si>
  <si>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</si>
  <si>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</si>
  <si>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</si>
  <si>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</si>
  <si>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</si>
  <si>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</si>
  <si>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</si>
  <si>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</si>
  <si>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</si>
  <si>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</si>
  <si>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</si>
  <si>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</si>
  <si>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</si>
  <si>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</si>
  <si>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</si>
  <si>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</si>
  <si>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</si>
  <si>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</si>
  <si>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</si>
  <si>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</si>
  <si>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</si>
  <si>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</si>
  <si>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</si>
  <si>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</si>
  <si>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</si>
  <si>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</si>
  <si>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</si>
  <si>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</si>
  <si>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</si>
  <si>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</si>
  <si>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</si>
  <si>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</si>
  <si>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</si>
  <si>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</si>
  <si>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</si>
  <si>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</si>
  <si>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</si>
  <si>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</si>
  <si>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</si>
  <si>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</si>
  <si>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</si>
  <si>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</si>
  <si>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</si>
  <si>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</si>
  <si>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</si>
  <si>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</si>
  <si>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</si>
  <si>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</si>
  <si>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</si>
  <si>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</si>
  <si>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</si>
  <si>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</si>
  <si>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</si>
  <si>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</si>
  <si>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</si>
  <si>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</si>
  <si>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</si>
  <si>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</si>
  <si>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</si>
  <si>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</si>
  <si>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</si>
  <si>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</si>
  <si>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</si>
  <si>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</si>
  <si>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</si>
  <si>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</si>
  <si>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</si>
  <si>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</si>
  <si>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</si>
  <si>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</si>
  <si>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</si>
  <si>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</si>
  <si>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</si>
  <si>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</si>
  <si>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</si>
  <si>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</si>
  <si>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</si>
  <si>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</si>
  <si>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</si>
  <si>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</si>
  <si>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</si>
  <si>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</si>
  <si>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</si>
  <si>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</si>
  <si>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</si>
  <si>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</si>
  <si>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</si>
  <si>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</si>
  <si>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</si>
  <si>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</si>
  <si>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</si>
  <si>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</si>
  <si>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</si>
  <si>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</si>
  <si>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</si>
  <si>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</si>
  <si>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</si>
  <si>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</si>
  <si>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</si>
  <si>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</si>
  <si>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</si>
  <si>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</si>
  <si>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</si>
  <si>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</si>
  <si>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</si>
  <si>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</si>
  <si>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</si>
  <si>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</si>
  <si>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</si>
  <si>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</si>
  <si>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</si>
  <si>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</si>
  <si>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</si>
  <si>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</si>
  <si>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</si>
  <si>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</si>
  <si>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</si>
  <si>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</si>
  <si>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</si>
  <si>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</si>
  <si>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</si>
  <si>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</si>
  <si>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</si>
  <si>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</si>
  <si>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</si>
  <si>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</si>
  <si>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</si>
  <si>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</si>
  <si>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</si>
  <si>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</si>
  <si>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</si>
  <si>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</si>
  <si>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</si>
  <si>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</si>
  <si>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</si>
  <si>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</si>
  <si>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</si>
  <si>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</si>
  <si>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</si>
  <si>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</si>
  <si>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</si>
  <si>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</si>
  <si>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</si>
  <si>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</si>
  <si>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</si>
  <si>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</si>
  <si>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</si>
  <si>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</si>
  <si>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</si>
  <si>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</si>
  <si>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</si>
  <si>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</si>
  <si>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</si>
  <si>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</si>
  <si>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</si>
  <si>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</si>
  <si>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</si>
  <si>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</si>
  <si>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</si>
  <si>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</si>
  <si>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</si>
  <si>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</si>
  <si>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</si>
  <si>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</si>
  <si>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</si>
  <si>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</si>
  <si>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</si>
  <si>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</si>
  <si>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</si>
  <si>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</si>
  <si>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</si>
  <si>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</si>
  <si>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</si>
  <si>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</si>
  <si>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</si>
  <si>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</si>
  <si>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</si>
  <si>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</si>
  <si>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</si>
  <si>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</si>
  <si>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</si>
  <si>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</si>
  <si>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</si>
  <si>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</si>
  <si>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</si>
  <si>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</si>
  <si>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</si>
  <si>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</si>
  <si>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</si>
  <si>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</si>
  <si>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</si>
  <si>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</si>
  <si>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</si>
  <si>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</si>
  <si>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</si>
  <si>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</si>
  <si>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</si>
  <si>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</si>
  <si>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</si>
  <si>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</si>
  <si>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</si>
  <si>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</si>
  <si>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</si>
  <si>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</si>
  <si>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</si>
  <si>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</si>
  <si>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</si>
  <si>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</si>
  <si>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</si>
  <si>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</si>
  <si>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</si>
  <si>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</si>
  <si>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</si>
  <si>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</si>
  <si>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</si>
  <si>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</si>
  <si>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</si>
  <si>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</si>
  <si>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</si>
  <si>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</si>
  <si>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</si>
  <si>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</si>
  <si>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</si>
  <si>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</si>
  <si>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</si>
  <si>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</si>
  <si>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</si>
  <si>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</si>
  <si>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</si>
  <si>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</si>
  <si>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</si>
  <si>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</si>
  <si>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</si>
  <si>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</si>
  <si>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</si>
  <si>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</si>
  <si>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</si>
  <si>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</si>
  <si>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</si>
  <si>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</si>
  <si>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</si>
  <si>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</si>
  <si>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</si>
  <si>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</si>
  <si>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</si>
  <si>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</si>
  <si>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</si>
  <si>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</si>
  <si>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</si>
  <si>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</si>
  <si>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</si>
  <si>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</si>
  <si>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</si>
  <si>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</si>
  <si>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</si>
  <si>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</si>
  <si>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</si>
  <si>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</si>
  <si>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</si>
  <si>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</si>
  <si>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</si>
  <si>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</si>
  <si>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</si>
  <si>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</si>
  <si>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</si>
  <si>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</si>
  <si>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</si>
  <si>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</si>
  <si>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</si>
  <si>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</si>
  <si>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</si>
  <si>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</si>
  <si>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</si>
  <si>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</si>
  <si>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</si>
  <si>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</si>
  <si>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</si>
  <si>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</si>
  <si>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</si>
  <si>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</si>
  <si>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</si>
  <si>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</si>
  <si>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</si>
  <si>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</si>
  <si>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</si>
  <si>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</si>
  <si>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</si>
  <si>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</si>
  <si>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</si>
  <si>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</si>
  <si>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</si>
  <si>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</si>
  <si>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</si>
  <si>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</si>
  <si>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</si>
  <si>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</si>
  <si>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</si>
  <si>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</si>
  <si>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</si>
  <si>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</si>
  <si>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</si>
  <si>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</si>
  <si>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</si>
  <si>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</si>
  <si>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</si>
  <si>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</si>
  <si>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</si>
  <si>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</si>
  <si>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</si>
  <si>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</si>
  <si>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</si>
  <si>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</si>
  <si>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</si>
  <si>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</si>
  <si>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</si>
  <si>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</si>
  <si>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</si>
  <si>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</si>
  <si>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</si>
  <si>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</si>
  <si>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</si>
  <si>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</si>
  <si>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</si>
  <si>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</si>
  <si>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</si>
  <si>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</si>
  <si>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</si>
  <si>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</si>
  <si>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</si>
  <si>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</si>
  <si>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</si>
  <si>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</si>
  <si>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</si>
  <si>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</si>
  <si>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</si>
  <si>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</si>
  <si>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</si>
  <si>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</si>
  <si>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</si>
  <si>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</si>
  <si>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</si>
  <si>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</si>
  <si>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</si>
  <si>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</si>
  <si>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</si>
  <si>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</si>
  <si>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</si>
  <si>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</si>
  <si>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</si>
  <si>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</si>
  <si>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</si>
  <si>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</si>
  <si>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</si>
  <si>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</si>
  <si>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</si>
  <si>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</si>
  <si>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</si>
  <si>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</si>
  <si>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</si>
  <si>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</si>
  <si>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</si>
  <si>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</si>
  <si>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</si>
  <si>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</si>
  <si>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</si>
  <si>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</si>
  <si>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</si>
  <si>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</si>
  <si>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</si>
  <si>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</si>
  <si>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</si>
  <si>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</si>
  <si>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</si>
  <si>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</si>
  <si>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</si>
  <si>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</si>
  <si>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</si>
  <si>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</si>
  <si>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</si>
  <si>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</si>
  <si>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</si>
  <si>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</si>
  <si>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</si>
  <si>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</si>
  <si>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</si>
  <si>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</si>
  <si>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</si>
  <si>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</si>
  <si>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</si>
  <si>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</si>
  <si>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</si>
  <si>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</si>
  <si>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</si>
  <si>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</si>
  <si>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</si>
  <si>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</si>
  <si>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</si>
  <si>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</si>
  <si>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</si>
  <si>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</si>
  <si>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</si>
  <si>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</si>
  <si>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</si>
  <si>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</si>
  <si>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</si>
  <si>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</si>
  <si>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</si>
  <si>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</si>
  <si>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</si>
  <si>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</si>
  <si>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</si>
  <si>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</si>
  <si>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</si>
  <si>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</si>
  <si>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</si>
  <si>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</si>
  <si>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</si>
  <si>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</si>
  <si>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</si>
  <si>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</si>
  <si>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</si>
  <si>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</si>
  <si>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</si>
  <si>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</si>
  <si>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</si>
  <si>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</si>
  <si>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</si>
  <si>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</si>
  <si>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</si>
  <si>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</si>
  <si>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</si>
  <si>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</si>
  <si>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</si>
  <si>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</si>
  <si>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</si>
  <si>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</si>
  <si>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</si>
  <si>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</si>
  <si>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</si>
  <si>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</si>
  <si>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</si>
  <si>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</si>
  <si>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</si>
  <si>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</si>
  <si>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</si>
  <si>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</si>
  <si>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</si>
  <si>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</si>
  <si>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</si>
  <si>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</si>
  <si>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</si>
  <si>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</si>
  <si>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</si>
  <si>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</si>
  <si>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</si>
  <si>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</si>
  <si>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</si>
  <si>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</si>
  <si>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</si>
  <si>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</si>
  <si>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</si>
  <si>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</si>
  <si>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</si>
  <si>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</si>
  <si>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</si>
  <si>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</si>
  <si>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</si>
  <si>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</si>
  <si>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</si>
  <si>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</si>
  <si>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</si>
  <si>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</si>
  <si>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</si>
  <si>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</si>
  <si>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</si>
  <si>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</si>
  <si>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</si>
  <si>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</si>
  <si>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</si>
  <si>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</si>
  <si>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</si>
  <si>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</si>
  <si>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</si>
  <si>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</si>
  <si>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</si>
  <si>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</si>
  <si>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</si>
  <si>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</si>
  <si>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</si>
  <si>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</si>
  <si>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</si>
  <si>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</si>
  <si>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</si>
  <si>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</si>
  <si>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</si>
  <si>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</si>
  <si>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</si>
  <si>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</si>
  <si>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</si>
  <si>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</si>
  <si>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</si>
  <si>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</si>
  <si>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</si>
  <si>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</si>
  <si>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</si>
  <si>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</si>
  <si>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</si>
  <si>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</si>
  <si>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</si>
  <si>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</si>
  <si>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</si>
  <si>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</si>
  <si>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</si>
  <si>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</si>
  <si>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</si>
  <si>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</si>
  <si>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</si>
  <si>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</si>
  <si>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</si>
  <si>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</si>
  <si>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</si>
  <si>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</si>
  <si>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</si>
  <si>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</si>
  <si>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</si>
  <si>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</si>
  <si>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</si>
  <si>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</si>
  <si>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</si>
  <si>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</si>
  <si>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</si>
  <si>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</si>
  <si>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</si>
  <si>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</si>
  <si>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</si>
  <si>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</si>
  <si>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</si>
  <si>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</si>
  <si>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</si>
  <si>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</si>
  <si>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</si>
  <si>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</si>
  <si>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</si>
  <si>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</si>
  <si>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</si>
  <si>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</si>
  <si>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</si>
  <si>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</si>
  <si>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</si>
  <si>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</si>
  <si>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</si>
  <si>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</si>
  <si>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</si>
  <si>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</si>
  <si>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</si>
  <si>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</si>
  <si>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</si>
  <si>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</si>
  <si>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</si>
  <si>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</si>
  <si>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</si>
  <si>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</si>
  <si>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</si>
  <si>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</si>
  <si>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</si>
  <si>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</si>
  <si>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</si>
  <si>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</si>
  <si>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</si>
  <si>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</si>
  <si>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</si>
  <si>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</si>
  <si>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</si>
  <si>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</si>
  <si>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</si>
  <si>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</si>
  <si>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</si>
  <si>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</si>
  <si>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</si>
  <si>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</si>
  <si>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</si>
  <si>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</si>
  <si>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</si>
  <si>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</si>
  <si>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</si>
  <si>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</si>
  <si>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</si>
  <si>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</si>
  <si>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</si>
  <si>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</si>
  <si>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</si>
  <si>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</si>
  <si>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</si>
  <si>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</si>
  <si>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</si>
  <si>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</si>
  <si>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</si>
  <si>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</si>
  <si>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</si>
  <si>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</si>
  <si>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</si>
  <si>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</si>
  <si>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</si>
  <si>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</si>
  <si>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</si>
  <si>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</si>
  <si>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</si>
  <si>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</si>
  <si>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</si>
  <si>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</si>
  <si>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</si>
  <si>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</si>
  <si>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</si>
  <si>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</si>
  <si>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</si>
  <si>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</si>
  <si>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</si>
  <si>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</si>
  <si>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</si>
  <si>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</si>
  <si>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</si>
  <si>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</si>
  <si>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</si>
  <si>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</si>
  <si>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</si>
  <si>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</si>
  <si>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</si>
  <si>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</si>
  <si>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</si>
  <si>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</si>
  <si>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</si>
  <si>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</si>
  <si>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</si>
  <si>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</si>
  <si>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</si>
  <si>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</si>
  <si>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</si>
  <si>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</si>
  <si>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</si>
  <si>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</si>
  <si>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</si>
  <si>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</si>
  <si>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</si>
  <si>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</si>
  <si>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</si>
  <si>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</si>
  <si>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</si>
  <si>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</si>
  <si>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</si>
  <si>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</si>
  <si>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</si>
  <si>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</si>
  <si>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</si>
  <si>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</si>
  <si>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</si>
  <si>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</si>
  <si>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</si>
  <si>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</si>
  <si>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</si>
  <si>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</si>
  <si>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</si>
  <si>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</si>
  <si>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</si>
  <si>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</si>
  <si>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</si>
  <si>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</si>
  <si>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</si>
  <si>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</si>
  <si>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</si>
  <si>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</si>
  <si>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</si>
  <si>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</si>
  <si>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</si>
  <si>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</si>
  <si>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</si>
  <si>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</si>
  <si>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</si>
  <si>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</si>
  <si>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</si>
  <si>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</si>
  <si>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</si>
  <si>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</si>
  <si>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</si>
  <si>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</si>
  <si>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</si>
  <si>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</si>
  <si>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</si>
  <si>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</si>
  <si>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</si>
  <si>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</si>
  <si>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</si>
  <si>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</si>
  <si>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</si>
  <si>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</si>
  <si>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</si>
  <si>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</si>
  <si>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</si>
  <si>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</si>
  <si>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</si>
  <si>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</si>
  <si>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</si>
  <si>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</si>
  <si>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</si>
  <si>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</si>
  <si>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</si>
  <si>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</si>
  <si>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</si>
  <si>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</si>
  <si>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</si>
  <si>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</si>
  <si>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</si>
  <si>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</si>
  <si>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</si>
  <si>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</si>
  <si>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</si>
  <si>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</si>
  <si>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</si>
  <si>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</si>
  <si>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</si>
  <si>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</si>
  <si>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</si>
  <si>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</si>
  <si>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</si>
  <si>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</si>
  <si>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</si>
  <si>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</si>
  <si>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</si>
  <si>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</si>
  <si>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</si>
  <si>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</si>
  <si>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</si>
  <si>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</si>
  <si>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</si>
  <si>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</si>
  <si>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</si>
  <si>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</si>
  <si>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</si>
  <si>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</si>
  <si>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</si>
  <si>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</si>
  <si>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</si>
  <si>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</si>
  <si>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</si>
  <si>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</si>
  <si>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</si>
  <si>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</si>
  <si>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</si>
  <si>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</si>
  <si>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</si>
  <si>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</si>
  <si>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</si>
  <si>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</si>
  <si>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</si>
  <si>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</si>
  <si>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</si>
  <si>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</si>
  <si>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</si>
  <si>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</si>
  <si>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</si>
  <si>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</si>
  <si>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</si>
  <si>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</si>
  <si>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</si>
  <si>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</si>
  <si>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</si>
  <si>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</si>
  <si>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</si>
  <si>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</si>
  <si>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</si>
  <si>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</si>
  <si>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</si>
  <si>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</si>
  <si>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</si>
  <si>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</si>
  <si>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</si>
  <si>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</si>
  <si>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</si>
  <si>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</si>
  <si>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</si>
  <si>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</si>
  <si>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</si>
  <si>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</si>
  <si>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</si>
  <si>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</si>
  <si>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</si>
  <si>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</si>
  <si>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</si>
  <si>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</si>
  <si>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</si>
  <si>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</si>
  <si>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</si>
  <si>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</si>
  <si>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</si>
  <si>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</si>
  <si>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</si>
  <si>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</si>
  <si>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</si>
  <si>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</si>
  <si>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</si>
  <si>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</si>
  <si>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</si>
  <si>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</si>
  <si>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</si>
  <si>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</si>
  <si>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</si>
  <si>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</si>
  <si>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</si>
  <si>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</si>
  <si>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</si>
  <si>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</si>
  <si>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</si>
  <si>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</si>
  <si>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</si>
  <si>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</si>
  <si>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</si>
  <si>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</si>
  <si>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</si>
  <si>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</si>
  <si>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</si>
  <si>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</si>
  <si>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</si>
  <si>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</si>
  <si>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</si>
  <si>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</si>
  <si>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</si>
  <si>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</si>
  <si>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</si>
  <si>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</si>
  <si>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</si>
  <si>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</si>
  <si>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</si>
  <si>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</si>
  <si>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</si>
  <si>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</si>
  <si>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</si>
  <si>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</si>
  <si>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</si>
  <si>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</si>
  <si>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</si>
  <si>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</si>
  <si>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</si>
  <si>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</si>
  <si>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</si>
  <si>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</si>
  <si>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</si>
  <si>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</si>
  <si>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</si>
  <si>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</si>
  <si>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</si>
  <si>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</si>
  <si>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</si>
  <si>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</si>
  <si>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</si>
  <si>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</si>
  <si>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</si>
  <si>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</si>
  <si>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</si>
  <si>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</si>
  <si>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</si>
  <si>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</si>
  <si>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</si>
  <si>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</si>
  <si>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</si>
  <si>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</si>
  <si>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</si>
  <si>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</si>
  <si>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</si>
  <si>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</si>
  <si>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</si>
  <si>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</si>
  <si>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</si>
  <si>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</si>
  <si>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</si>
  <si>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</si>
  <si>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</si>
  <si>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</si>
  <si>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</si>
  <si>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</si>
  <si>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</si>
  <si>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</si>
  <si>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</si>
  <si>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</si>
  <si>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</si>
  <si>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</si>
  <si>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</si>
  <si>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</si>
  <si>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</si>
  <si>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</si>
  <si>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</si>
  <si>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</si>
  <si>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</si>
  <si>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</si>
  <si>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</si>
  <si>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</si>
  <si>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</si>
  <si>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</si>
  <si>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</si>
  <si>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</si>
  <si>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</si>
  <si>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</si>
  <si>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</si>
  <si>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</si>
  <si>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</si>
  <si>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</si>
  <si>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</si>
  <si>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</si>
  <si>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</si>
  <si>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</si>
  <si>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</si>
  <si>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</si>
  <si>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</si>
  <si>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</si>
  <si>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</si>
  <si>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</si>
  <si>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</si>
  <si>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</si>
  <si>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</si>
  <si>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</si>
  <si>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</si>
  <si>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</si>
  <si>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</si>
  <si>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</si>
  <si>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</si>
  <si>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</si>
  <si>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</si>
  <si>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</si>
  <si>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</si>
  <si>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</si>
  <si>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</si>
  <si>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</si>
  <si>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</si>
  <si>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</si>
  <si>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</si>
  <si>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</si>
  <si>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</si>
  <si>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</si>
  <si>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</si>
  <si>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</si>
  <si>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</si>
  <si>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</si>
  <si>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</si>
  <si>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</si>
  <si>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</si>
  <si>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</si>
  <si>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</si>
  <si>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</si>
  <si>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</si>
  <si>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</si>
  <si>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</si>
  <si>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</si>
  <si>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</si>
  <si>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</si>
  <si>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</si>
  <si>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</si>
  <si>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</si>
  <si>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</si>
  <si>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</si>
  <si>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</si>
  <si>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</si>
  <si>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</si>
  <si>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</si>
  <si>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</si>
  <si>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</si>
  <si>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</si>
  <si>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</si>
  <si>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</si>
  <si>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</si>
  <si>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</si>
  <si>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</si>
  <si>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</si>
  <si>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</si>
  <si>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</si>
  <si>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</si>
  <si>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</si>
  <si>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</si>
  <si>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</si>
  <si>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</si>
  <si>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</si>
  <si>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</si>
  <si>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</si>
  <si>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</si>
  <si>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</si>
  <si>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</si>
  <si>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</si>
  <si>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</si>
  <si>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</si>
  <si>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</si>
  <si>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</si>
  <si>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</si>
  <si>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</si>
  <si>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</si>
  <si>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</si>
  <si>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</si>
  <si>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</si>
  <si>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</si>
  <si>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</si>
  <si>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</si>
  <si>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</si>
  <si>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</si>
  <si>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</si>
  <si>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</si>
  <si>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</si>
  <si>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</si>
  <si>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</si>
  <si>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</si>
  <si>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</si>
  <si>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</si>
  <si>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</si>
  <si>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</si>
  <si>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</si>
  <si>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</si>
  <si>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</si>
  <si>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</si>
  <si>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</si>
  <si>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</si>
  <si>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</si>
  <si>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</si>
  <si>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</si>
  <si>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</si>
  <si>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</si>
  <si>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</si>
  <si>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</si>
  <si>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</si>
  <si>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</si>
  <si>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</si>
  <si>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</si>
  <si>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</si>
  <si>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</si>
  <si>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</si>
  <si>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</si>
  <si>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</si>
  <si>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</si>
  <si>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</si>
  <si>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</si>
  <si>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</si>
  <si>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</si>
  <si>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</si>
  <si>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</si>
  <si>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</si>
  <si>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</si>
  <si>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</si>
  <si>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</si>
  <si>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</si>
  <si>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</si>
  <si>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</si>
  <si>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</si>
  <si>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</si>
  <si>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</si>
  <si>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</si>
  <si>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</si>
  <si>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</si>
  <si>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</si>
  <si>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</si>
  <si>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</si>
  <si>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</si>
  <si>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</si>
  <si>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</si>
  <si>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</si>
  <si>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</si>
  <si>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</si>
  <si>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</si>
  <si>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</si>
  <si>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</si>
  <si>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</si>
  <si>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</si>
  <si>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</si>
  <si>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</si>
  <si>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</si>
  <si>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</si>
  <si>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</si>
  <si>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</si>
  <si>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</si>
  <si>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</si>
  <si>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</si>
  <si>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</si>
  <si>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</si>
  <si>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</si>
  <si>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</si>
  <si>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</si>
  <si>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</si>
  <si>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</si>
  <si>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</si>
  <si>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</si>
  <si>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</si>
  <si>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</si>
  <si>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</si>
  <si>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</si>
  <si>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</si>
  <si>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</si>
  <si>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</si>
  <si>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</si>
  <si>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</si>
  <si>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</si>
  <si>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</si>
  <si>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</si>
  <si>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</si>
  <si>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</si>
  <si>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</si>
  <si>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</si>
  <si>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</si>
  <si>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</si>
  <si>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</si>
  <si>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</si>
  <si>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</si>
  <si>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</si>
  <si>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</si>
  <si>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</si>
  <si>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</si>
  <si>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</si>
  <si>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</si>
  <si>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</si>
  <si>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</si>
  <si>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</si>
  <si>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</si>
  <si>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</si>
  <si>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</si>
  <si>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</si>
  <si>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</si>
  <si>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</si>
  <si>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</si>
  <si>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</si>
  <si>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</si>
  <si>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</si>
  <si>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</si>
  <si>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</si>
  <si>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</si>
  <si>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</si>
  <si>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</si>
  <si>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</si>
  <si>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</si>
  <si>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</si>
  <si>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</si>
  <si>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</si>
  <si>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</si>
  <si>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</si>
  <si>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</si>
  <si>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</si>
  <si>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</si>
  <si>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</si>
  <si>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</si>
  <si>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</si>
  <si>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</si>
  <si>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</si>
  <si>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</si>
  <si>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</si>
  <si>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</si>
  <si>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</si>
  <si>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</si>
  <si>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</si>
  <si>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</si>
  <si>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</si>
  <si>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</si>
  <si>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</si>
  <si>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</si>
  <si>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</si>
  <si>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</si>
  <si>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</si>
  <si>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</si>
  <si>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</si>
  <si>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</si>
  <si>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</si>
  <si>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</si>
  <si>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</si>
  <si>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</si>
  <si>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</si>
  <si>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</si>
  <si>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</si>
  <si>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</si>
  <si>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</si>
  <si>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</si>
  <si>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</si>
  <si>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</si>
  <si>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</si>
  <si>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</si>
  <si>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</si>
  <si>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</si>
  <si>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</si>
  <si>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</si>
  <si>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</si>
  <si>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</si>
  <si>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</si>
  <si>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</si>
  <si>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</si>
  <si>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</si>
  <si>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</si>
  <si>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</si>
  <si>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</si>
  <si>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</si>
  <si>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</si>
  <si>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</si>
  <si>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</si>
  <si>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</si>
  <si>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</si>
  <si>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</si>
  <si>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</si>
  <si>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</si>
  <si>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</si>
  <si>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</si>
  <si>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</si>
  <si>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</si>
  <si>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</si>
  <si>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</si>
  <si>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</si>
  <si>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</si>
  <si>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</si>
  <si>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</si>
  <si>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</si>
  <si>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</si>
  <si>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</si>
  <si>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</si>
  <si>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</si>
  <si>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</si>
  <si>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</si>
  <si>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</si>
  <si>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</si>
  <si>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</si>
  <si>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</si>
  <si>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</si>
  <si>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</si>
  <si>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</si>
  <si>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</si>
  <si>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</si>
  <si>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</si>
  <si>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</si>
  <si>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</si>
  <si>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</si>
  <si>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</si>
  <si>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</si>
  <si>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</si>
  <si>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</si>
  <si>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</si>
  <si>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</si>
  <si>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</si>
  <si>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</si>
  <si>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</si>
  <si>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</si>
  <si>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</si>
  <si>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</si>
  <si>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</si>
  <si>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</si>
  <si>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</si>
  <si>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</si>
  <si>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</si>
  <si>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</si>
  <si>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</si>
  <si>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</si>
  <si>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</si>
  <si>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</si>
  <si>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</si>
  <si>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</si>
  <si>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</si>
  <si>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</si>
  <si>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</si>
  <si>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</si>
  <si>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</si>
  <si>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</si>
  <si>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</si>
  <si>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</si>
  <si>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</si>
  <si>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</si>
  <si>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</si>
  <si>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</si>
  <si>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</si>
  <si>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</si>
  <si>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</si>
  <si>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</si>
  <si>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</si>
  <si>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</si>
  <si>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</si>
  <si>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</si>
  <si>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</si>
  <si>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</si>
  <si>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</si>
  <si>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</si>
  <si>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</si>
  <si>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</si>
  <si>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</si>
  <si>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</si>
  <si>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</si>
  <si>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</si>
  <si>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</si>
  <si>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</si>
  <si>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</si>
  <si>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</si>
  <si>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</si>
  <si>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</si>
  <si>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</si>
  <si>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</si>
  <si>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</si>
  <si>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</si>
  <si>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</si>
  <si>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</si>
  <si>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</si>
  <si>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</si>
  <si>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</si>
  <si>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</si>
  <si>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</si>
  <si>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</si>
  <si>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</si>
  <si>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</si>
  <si>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</si>
  <si>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</si>
  <si>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</si>
  <si>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</si>
  <si>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</si>
  <si>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</si>
  <si>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</si>
  <si>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</si>
  <si>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</si>
  <si>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</si>
  <si>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</si>
  <si>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</si>
  <si>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</si>
  <si>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</si>
  <si>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</si>
  <si>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</si>
  <si>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</si>
  <si>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</si>
  <si>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</si>
  <si>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</si>
  <si>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</si>
  <si>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</si>
  <si>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</si>
  <si>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</si>
  <si>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</si>
  <si>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</si>
  <si>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</si>
  <si>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</si>
  <si>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</si>
  <si>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</si>
  <si>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</si>
  <si>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</si>
  <si>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</si>
  <si>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</si>
  <si>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</si>
  <si>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</si>
  <si>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</si>
  <si>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</si>
  <si>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</si>
  <si>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</si>
  <si>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</si>
  <si>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</si>
  <si>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</si>
  <si>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</si>
  <si>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</si>
  <si>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</si>
  <si>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</si>
  <si>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</si>
  <si>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</si>
  <si>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</si>
  <si>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</si>
  <si>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</si>
  <si>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</si>
  <si>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</si>
  <si>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</si>
  <si>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</si>
  <si>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</si>
  <si>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</si>
  <si>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</si>
  <si>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</si>
  <si>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</si>
  <si>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</si>
  <si>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</si>
  <si>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</si>
  <si>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</si>
  <si>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</si>
  <si>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</si>
  <si>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</si>
  <si>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</si>
  <si>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</si>
  <si>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</si>
  <si>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</si>
  <si>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</si>
  <si>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</si>
  <si>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</si>
  <si>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</si>
  <si>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</si>
  <si>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</si>
  <si>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</si>
  <si>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</si>
  <si>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</si>
  <si>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</si>
  <si>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</si>
  <si>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</si>
  <si>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</si>
  <si>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</si>
  <si>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</si>
  <si>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</si>
  <si>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</si>
  <si>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</si>
  <si>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</si>
  <si>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</si>
  <si>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</si>
  <si>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</si>
  <si>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</si>
  <si>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</si>
  <si>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</si>
  <si>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</si>
  <si>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</si>
  <si>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</si>
  <si>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</si>
  <si>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</si>
  <si>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</si>
  <si>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</si>
  <si>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</si>
  <si>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</si>
  <si>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</si>
  <si>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</si>
  <si>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</si>
  <si>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</si>
  <si>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</si>
  <si>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</si>
  <si>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</si>
  <si>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</si>
  <si>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</si>
  <si>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</si>
  <si>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</si>
  <si>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</si>
  <si>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</si>
  <si>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</si>
  <si>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</si>
  <si>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</si>
  <si>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</si>
  <si>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</si>
  <si>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</si>
  <si>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</si>
  <si>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</si>
  <si>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</si>
  <si>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</si>
  <si>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</si>
  <si>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</si>
  <si>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</si>
  <si>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</si>
  <si>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</si>
  <si>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</si>
  <si>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</si>
  <si>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</si>
  <si>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</si>
  <si>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</si>
  <si>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</si>
  <si>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</si>
  <si>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</si>
  <si>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</si>
  <si>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</si>
  <si>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</si>
  <si>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</si>
  <si>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</si>
  <si>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</si>
  <si>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</si>
  <si>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</si>
  <si>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</si>
  <si>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</si>
  <si>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</si>
  <si>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</si>
  <si>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</si>
  <si>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</si>
  <si>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</si>
  <si>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</si>
  <si>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</si>
  <si>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</si>
  <si>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</si>
  <si>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</si>
  <si>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</si>
  <si>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</si>
  <si>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</si>
  <si>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</si>
  <si>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</si>
  <si>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</si>
  <si>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</si>
  <si>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</si>
  <si>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</si>
  <si>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</si>
  <si>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</si>
  <si>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</si>
  <si>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</si>
  <si>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</si>
  <si>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</si>
  <si>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</si>
  <si>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</si>
  <si>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</si>
  <si>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</si>
  <si>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</si>
  <si>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</si>
  <si>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</si>
  <si>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</si>
  <si>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</si>
  <si>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</si>
  <si>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</si>
  <si>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</si>
  <si>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</si>
  <si>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</si>
  <si>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</si>
  <si>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</si>
  <si>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</si>
  <si>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</si>
  <si>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</si>
  <si>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</si>
  <si>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</si>
  <si>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</si>
  <si>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</si>
  <si>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</si>
  <si>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</si>
  <si>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</si>
  <si>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</si>
  <si>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</si>
  <si>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</si>
  <si>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</si>
  <si>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</si>
  <si>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</si>
  <si>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</si>
  <si>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</si>
  <si>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</si>
  <si>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</si>
  <si>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</si>
  <si>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</si>
  <si>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</si>
  <si>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</si>
  <si>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</si>
  <si>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</si>
  <si>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</si>
  <si>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</si>
  <si>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</si>
  <si>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</si>
  <si>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</si>
  <si>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</si>
  <si>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</si>
  <si>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</si>
  <si>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</si>
  <si>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</si>
  <si>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</si>
  <si>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</si>
  <si>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</si>
  <si>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</si>
  <si>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</si>
  <si>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</si>
  <si>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</si>
  <si>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</si>
  <si>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</si>
  <si>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</si>
  <si>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</si>
  <si>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</si>
  <si>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</si>
  <si>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</si>
  <si>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</si>
  <si>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</si>
  <si>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</si>
  <si>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</si>
  <si>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</si>
  <si>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</si>
  <si>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</si>
  <si>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</si>
  <si>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</si>
  <si>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</si>
  <si>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</si>
  <si>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</si>
  <si>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</si>
  <si>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</si>
  <si>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</si>
  <si>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</si>
  <si>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</si>
  <si>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</si>
  <si>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</si>
  <si>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</si>
  <si>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</si>
  <si>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</si>
  <si>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</si>
  <si>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</si>
  <si>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</si>
  <si>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</si>
  <si>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</si>
  <si>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</si>
  <si>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</si>
  <si>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</si>
  <si>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</si>
  <si>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</si>
  <si>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</si>
  <si>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</si>
  <si>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</si>
  <si>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</si>
  <si>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</si>
  <si>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</si>
  <si>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</si>
  <si>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</si>
  <si>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</si>
  <si>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</si>
  <si>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</si>
  <si>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</si>
  <si>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</si>
  <si>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</si>
  <si>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</si>
  <si>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</si>
  <si>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</si>
  <si>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</si>
  <si>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</si>
  <si>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</si>
  <si>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</si>
  <si>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</si>
  <si>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</si>
  <si>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</si>
  <si>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</si>
  <si>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</si>
  <si>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</si>
  <si>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</si>
  <si>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</si>
  <si>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</si>
  <si>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</si>
  <si>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</si>
  <si>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</si>
  <si>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</si>
  <si>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</si>
  <si>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</si>
  <si>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</si>
  <si>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</si>
  <si>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</si>
  <si>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</si>
  <si>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</si>
  <si>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</si>
  <si>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</si>
  <si>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</si>
  <si>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</si>
  <si>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</si>
  <si>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</si>
  <si>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</si>
  <si>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</si>
  <si>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</si>
  <si>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</si>
  <si>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</si>
  <si>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</si>
  <si>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</si>
  <si>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</si>
  <si>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</si>
  <si>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</si>
  <si>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</si>
  <si>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</si>
  <si>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</si>
  <si>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</si>
  <si>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</si>
  <si>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</si>
  <si>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</si>
  <si>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</si>
  <si>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</si>
  <si>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</si>
  <si>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</si>
  <si>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</si>
  <si>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</si>
  <si>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</si>
  <si>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</si>
  <si>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</si>
  <si>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</si>
  <si>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</si>
  <si>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</si>
  <si>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</si>
  <si>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</si>
  <si>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</si>
  <si>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</si>
  <si>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</si>
  <si>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</si>
  <si>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</si>
  <si>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</si>
  <si>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</si>
  <si>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</si>
  <si>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</si>
  <si>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</si>
  <si>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</si>
  <si>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</si>
  <si>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</si>
  <si>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</si>
  <si>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</si>
  <si>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</si>
  <si>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</si>
  <si>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</si>
  <si>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</si>
  <si>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</si>
  <si>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</si>
  <si>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</si>
  <si>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</si>
  <si>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</si>
  <si>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</si>
  <si>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</si>
  <si>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</si>
  <si>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</si>
  <si>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</si>
  <si>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</si>
  <si>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</si>
  <si>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</si>
  <si>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</si>
  <si>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</si>
  <si>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</si>
  <si>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</si>
  <si>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</si>
  <si>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</si>
  <si>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</si>
  <si>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</si>
  <si>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</si>
  <si>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</si>
  <si>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</si>
  <si>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</si>
  <si>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</si>
  <si>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</si>
  <si>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</si>
  <si>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</si>
  <si>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</si>
  <si>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</si>
  <si>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</si>
  <si>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</si>
  <si>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</si>
  <si>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</si>
  <si>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</si>
  <si>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</si>
  <si>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</si>
  <si>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</si>
  <si>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</si>
  <si>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</si>
  <si>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</si>
  <si>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</si>
  <si>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</si>
  <si>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</si>
  <si>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</si>
  <si>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</si>
  <si>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</si>
  <si>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</si>
  <si>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</si>
  <si>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</si>
  <si>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</si>
  <si>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</si>
  <si>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</si>
  <si>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</si>
  <si>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</si>
  <si>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</si>
  <si>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</si>
  <si>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</si>
  <si>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</si>
  <si>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</si>
  <si>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</si>
  <si>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</si>
  <si>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</si>
  <si>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</si>
  <si>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</si>
  <si>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</si>
  <si>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</si>
  <si>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</si>
  <si>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</si>
  <si>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</si>
  <si>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</si>
  <si>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</si>
  <si>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</si>
  <si>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</si>
  <si>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</si>
  <si>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</si>
  <si>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</si>
  <si>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</si>
  <si>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</si>
  <si>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</si>
  <si>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</si>
  <si>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</si>
  <si>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</si>
  <si>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</si>
  <si>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</si>
  <si>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</si>
  <si>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</si>
  <si>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</si>
  <si>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</si>
  <si>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</si>
  <si>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</si>
  <si>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</si>
  <si>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</si>
  <si>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</si>
  <si>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</si>
  <si>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</si>
  <si>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</si>
  <si>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</si>
  <si>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</si>
  <si>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</si>
  <si>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</si>
  <si>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</si>
  <si>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</si>
  <si>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</si>
  <si>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</si>
  <si>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</si>
  <si>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</si>
  <si>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</si>
  <si>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</si>
  <si>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</si>
  <si>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</si>
  <si>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</si>
  <si>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</si>
  <si>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</si>
  <si>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</si>
  <si>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</si>
  <si>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</si>
  <si>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</si>
  <si>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</si>
  <si>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</si>
  <si>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</si>
  <si>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</si>
  <si>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</si>
  <si>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</si>
  <si>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</si>
  <si>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</si>
  <si>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</si>
  <si>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</si>
  <si>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</si>
  <si>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</si>
  <si>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</si>
  <si>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</si>
  <si>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</si>
  <si>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</si>
  <si>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</si>
  <si>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</si>
  <si>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</si>
  <si>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</si>
  <si>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</si>
  <si>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</si>
  <si>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</si>
  <si>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</si>
  <si>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</si>
  <si>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</si>
  <si>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</si>
  <si>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</si>
  <si>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</si>
  <si>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</si>
  <si>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</si>
  <si>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</si>
  <si>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</si>
  <si>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</si>
  <si>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</si>
  <si>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</si>
  <si>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</si>
  <si>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</si>
  <si>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</si>
  <si>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</si>
  <si>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</si>
  <si>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</si>
  <si>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</si>
  <si>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</si>
  <si>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</si>
  <si>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</si>
  <si>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</si>
  <si>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</si>
  <si>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</si>
  <si>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</si>
  <si>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</si>
  <si>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</si>
  <si>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</si>
  <si>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</si>
  <si>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</si>
  <si>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</si>
  <si>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</si>
  <si>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</si>
  <si>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</si>
  <si>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</si>
  <si>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</si>
  <si>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</si>
  <si>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</si>
  <si>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</si>
  <si>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</si>
  <si>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</si>
  <si>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</si>
  <si>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</si>
  <si>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</si>
  <si>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</si>
  <si>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</si>
  <si>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</si>
  <si>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</si>
  <si>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</si>
  <si>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</si>
  <si>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</si>
  <si>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</si>
  <si>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</si>
  <si>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</si>
  <si>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</si>
  <si>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</si>
  <si>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</si>
  <si>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</si>
  <si>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</si>
  <si>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</si>
  <si>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</si>
  <si>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</si>
  <si>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</si>
  <si>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</si>
  <si>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</si>
  <si>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</si>
  <si>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</si>
  <si>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</si>
  <si>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</si>
  <si>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</si>
  <si>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</si>
  <si>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</si>
  <si>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</si>
  <si>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</si>
  <si>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</si>
  <si>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</si>
  <si>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</si>
  <si>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</si>
  <si>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</si>
  <si>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</si>
  <si>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</si>
  <si>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</si>
  <si>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</si>
  <si>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</si>
  <si>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</si>
  <si>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</si>
  <si>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</si>
  <si>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</si>
  <si>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</si>
  <si>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</si>
  <si>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</si>
  <si>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</si>
  <si>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</si>
  <si>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</si>
  <si>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</si>
  <si>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</si>
  <si>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</si>
  <si>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</si>
  <si>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</si>
  <si>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</si>
  <si>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</si>
  <si>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</si>
  <si>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</si>
  <si>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</si>
  <si>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</si>
  <si>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</si>
  <si>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</si>
  <si>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</si>
  <si>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</si>
  <si>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</si>
  <si>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</si>
  <si>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</si>
  <si>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</si>
  <si>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</si>
  <si>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</si>
  <si>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</si>
  <si>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</si>
  <si>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</si>
  <si>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</si>
  <si>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</si>
  <si>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</si>
  <si>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</si>
  <si>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</si>
  <si>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</si>
  <si>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</si>
  <si>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</si>
  <si>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</si>
  <si>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</si>
  <si>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</si>
  <si>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</si>
  <si>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</si>
  <si>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</si>
  <si>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</si>
  <si>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</si>
  <si>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</si>
  <si>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</si>
  <si>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</si>
  <si>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</si>
  <si>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</si>
  <si>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</si>
  <si>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</si>
  <si>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</si>
  <si>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</si>
  <si>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</si>
  <si>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</si>
  <si>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</si>
  <si>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</si>
  <si>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</si>
  <si>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</si>
  <si>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</si>
  <si>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</si>
  <si>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</si>
  <si>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</si>
  <si>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</si>
  <si>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</si>
  <si>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</si>
  <si>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</si>
  <si>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</si>
  <si>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</si>
  <si>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</si>
  <si>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</si>
  <si>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</si>
  <si>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</si>
  <si>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</si>
  <si>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</si>
  <si>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</si>
  <si>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</si>
  <si>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</si>
  <si>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</si>
  <si>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</si>
  <si>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</si>
  <si>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</si>
  <si>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</si>
  <si>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</si>
  <si>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</si>
  <si>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</si>
  <si>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</si>
  <si>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</si>
  <si>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</si>
  <si>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</si>
  <si>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</si>
  <si>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</si>
  <si>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</si>
  <si>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</si>
  <si>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</si>
  <si>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</si>
  <si>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</si>
  <si>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</si>
  <si>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</si>
  <si>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</si>
  <si>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</si>
  <si>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</si>
  <si>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</si>
  <si>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</si>
  <si>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</si>
  <si>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</si>
  <si>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</si>
  <si>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</si>
  <si>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</si>
  <si>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</si>
  <si>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</si>
  <si>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</si>
  <si>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</si>
  <si>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</si>
  <si>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</si>
  <si>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</si>
  <si>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</si>
  <si>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</si>
  <si>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</si>
  <si>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</si>
  <si>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</si>
  <si>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</si>
  <si>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</si>
  <si>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</si>
  <si>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</si>
  <si>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</si>
  <si>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</si>
  <si>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</si>
  <si>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</si>
  <si>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</si>
  <si>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</si>
  <si>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</si>
  <si>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</si>
  <si>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</si>
  <si>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</si>
  <si>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</si>
  <si>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</si>
  <si>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</si>
  <si>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</si>
  <si>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</si>
  <si>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</si>
  <si>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</si>
  <si>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</si>
  <si>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</si>
  <si>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</si>
  <si>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</si>
  <si>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</si>
  <si>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</si>
  <si>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</si>
  <si>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</si>
  <si>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</si>
  <si>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</si>
  <si>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</si>
  <si>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</si>
  <si>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</si>
  <si>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</si>
  <si>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</si>
  <si>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</si>
  <si>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</si>
  <si>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</si>
  <si>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</si>
  <si>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</si>
  <si>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</si>
  <si>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</si>
  <si>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</si>
  <si>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</si>
  <si>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</si>
  <si>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</si>
  <si>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</si>
  <si>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</si>
  <si>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</si>
  <si>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</si>
  <si>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</si>
  <si>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</si>
  <si>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</si>
  <si>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</si>
  <si>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</si>
  <si>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</si>
  <si>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</si>
  <si>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</si>
  <si>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</si>
  <si>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</si>
  <si>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</si>
  <si>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</si>
  <si>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</si>
  <si>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</si>
  <si>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</si>
  <si>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</si>
  <si>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</si>
  <si>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</si>
  <si>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</si>
  <si>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</si>
  <si>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</si>
  <si>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</si>
  <si>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</si>
  <si>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</si>
  <si>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</si>
  <si>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</si>
  <si>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</si>
  <si>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</si>
  <si>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</si>
  <si>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</si>
  <si>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</si>
  <si>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</si>
  <si>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</si>
  <si>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</si>
  <si>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</si>
  <si>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</si>
  <si>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</si>
  <si>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</si>
  <si>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</si>
  <si>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</si>
  <si>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</si>
  <si>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</si>
  <si>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</si>
  <si>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</si>
  <si>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</si>
  <si>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</si>
  <si>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</si>
  <si>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</si>
  <si>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</si>
  <si>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</si>
  <si>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</si>
  <si>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</si>
  <si>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</si>
  <si>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</si>
  <si>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</si>
  <si>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</si>
  <si>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</si>
  <si>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</si>
  <si>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</si>
  <si>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</si>
  <si>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</si>
  <si>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</si>
  <si>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</si>
  <si>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</si>
  <si>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</si>
  <si>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</si>
  <si>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</si>
  <si>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</si>
  <si>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</si>
  <si>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</si>
  <si>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</si>
  <si>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</si>
  <si>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</si>
  <si>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</si>
  <si>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</si>
  <si>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</si>
  <si>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</si>
  <si>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</si>
  <si>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</si>
  <si>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</si>
  <si>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</si>
  <si>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</si>
  <si>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</si>
  <si>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</si>
  <si>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</si>
  <si>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</si>
  <si>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</si>
  <si>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</si>
  <si>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</si>
  <si>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</si>
  <si>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</si>
  <si>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</si>
  <si>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</si>
  <si>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</si>
  <si>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</si>
  <si>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</si>
  <si>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</si>
  <si>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</si>
  <si>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</si>
  <si>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</si>
  <si>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</si>
  <si>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</si>
  <si>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</si>
  <si>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</si>
  <si>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</si>
  <si>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</si>
  <si>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</si>
  <si>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</si>
  <si>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</si>
  <si>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</si>
  <si>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</si>
  <si>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</si>
  <si>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</si>
  <si>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</si>
  <si>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</si>
  <si>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</si>
  <si>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</si>
  <si>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</si>
  <si>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</si>
  <si>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</si>
  <si>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</si>
  <si>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</si>
  <si>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</si>
  <si>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</si>
  <si>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</si>
  <si>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</si>
  <si>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</si>
  <si>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</si>
  <si>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</si>
  <si>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</si>
  <si>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</si>
  <si>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</si>
  <si>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</si>
  <si>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</si>
  <si>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</si>
  <si>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</si>
  <si>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</si>
  <si>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</si>
  <si>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</si>
  <si>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</si>
  <si>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</si>
  <si>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</si>
  <si>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</si>
  <si>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</si>
  <si>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</si>
  <si>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</si>
  <si>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</si>
  <si>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</si>
  <si>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</si>
  <si>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</si>
  <si>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</si>
  <si>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</si>
  <si>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</si>
  <si>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</si>
  <si>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</si>
  <si>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</si>
  <si>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</si>
  <si>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</si>
  <si>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</si>
  <si>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</si>
  <si>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</si>
  <si>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</si>
  <si>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</si>
  <si>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</si>
  <si>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</si>
  <si>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</si>
  <si>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</si>
  <si>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</si>
  <si>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</si>
  <si>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</si>
  <si>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</si>
  <si>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</si>
  <si>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</si>
  <si>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</si>
  <si>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</si>
  <si>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</si>
  <si>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</si>
  <si>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</si>
  <si>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</si>
  <si>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</si>
  <si>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</si>
  <si>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</si>
  <si>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</si>
  <si>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</si>
  <si>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</si>
  <si>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</si>
  <si>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</si>
  <si>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</si>
  <si>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</si>
  <si>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</si>
  <si>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</si>
  <si>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</si>
  <si>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</si>
  <si>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</si>
  <si>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</si>
  <si>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</si>
  <si>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</si>
  <si>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</si>
  <si>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</si>
  <si>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</si>
  <si>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</si>
  <si>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</si>
  <si>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</si>
  <si>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</si>
  <si>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</si>
  <si>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</si>
  <si>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</si>
  <si>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</si>
  <si>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</si>
  <si>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</si>
  <si>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</si>
  <si>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</si>
  <si>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</si>
  <si>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</si>
  <si>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</si>
  <si>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</si>
  <si>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</si>
  <si>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</si>
  <si>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</si>
  <si>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</si>
  <si>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</si>
  <si>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</si>
  <si>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</si>
  <si>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</si>
  <si>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</si>
  <si>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</si>
  <si>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</si>
  <si>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</si>
  <si>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</si>
  <si>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</si>
  <si>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</si>
  <si>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</si>
  <si>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</si>
  <si>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</si>
  <si>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</si>
  <si>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</si>
  <si>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</si>
  <si>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</si>
  <si>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</si>
  <si>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</si>
  <si>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</si>
  <si>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</si>
  <si>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</si>
  <si>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</si>
  <si>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</si>
  <si>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</si>
  <si>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</si>
  <si>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</si>
  <si>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</si>
  <si>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</si>
  <si>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</si>
  <si>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</si>
  <si>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</si>
  <si>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</si>
  <si>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</si>
  <si>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</si>
  <si>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</si>
  <si>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</si>
  <si>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</si>
  <si>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</si>
  <si>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</si>
  <si>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</si>
  <si>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</si>
  <si>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</si>
  <si>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</si>
  <si>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</si>
  <si>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</si>
  <si>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</si>
  <si>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</si>
  <si>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</si>
  <si>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</si>
  <si>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</si>
  <si>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</si>
  <si>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</si>
  <si>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</si>
  <si>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</si>
  <si>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</si>
  <si>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</si>
  <si>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</si>
  <si>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</si>
  <si>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</si>
  <si>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</si>
  <si>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</si>
  <si>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</si>
  <si>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</si>
  <si>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</si>
  <si>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</si>
  <si>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</si>
  <si>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</si>
  <si>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</si>
  <si>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</si>
  <si>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</si>
  <si>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</si>
  <si>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</si>
  <si>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</si>
  <si>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</si>
  <si>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</si>
  <si>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</si>
  <si>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</si>
  <si>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</si>
  <si>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</si>
  <si>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</si>
  <si>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</si>
  <si>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</si>
  <si>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</si>
  <si>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</si>
  <si>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</si>
  <si>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</si>
  <si>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</si>
  <si>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</si>
  <si>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</si>
  <si>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</si>
  <si>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</si>
  <si>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</si>
  <si>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</si>
  <si>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</si>
  <si>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</si>
  <si>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</si>
  <si>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</si>
  <si>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</si>
  <si>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</si>
  <si>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</si>
  <si>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</si>
  <si>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</si>
  <si>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</si>
  <si>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</si>
  <si>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</si>
  <si>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</si>
  <si>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</si>
  <si>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</si>
  <si>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</si>
  <si>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</si>
  <si>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</si>
  <si>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</si>
  <si>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</si>
  <si>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</si>
  <si>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</si>
  <si>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</si>
  <si>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</si>
  <si>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</si>
  <si>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</si>
  <si>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</si>
  <si>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</si>
  <si>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</si>
  <si>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</si>
  <si>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</si>
  <si>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</si>
  <si>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</si>
  <si>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</si>
  <si>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</si>
  <si>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</si>
  <si>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</si>
  <si>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</si>
  <si>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</si>
  <si>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</si>
  <si>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</si>
  <si>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</si>
  <si>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</si>
  <si>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</si>
  <si>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</si>
  <si>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</si>
  <si>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</si>
  <si>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</si>
  <si>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</si>
  <si>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</si>
  <si>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</si>
  <si>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</si>
  <si>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</si>
  <si>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</si>
  <si>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</si>
  <si>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</si>
  <si>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</si>
  <si>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</si>
  <si>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</si>
  <si>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</si>
  <si>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</si>
  <si>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</si>
  <si>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</si>
  <si>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</si>
  <si>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</si>
  <si>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</si>
  <si>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</si>
  <si>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</si>
  <si>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</si>
  <si>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</si>
  <si>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</si>
  <si>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</si>
  <si>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</si>
  <si>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</si>
  <si>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</si>
  <si>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</si>
  <si>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</si>
  <si>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</si>
  <si>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</si>
  <si>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</si>
  <si>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</si>
  <si>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</si>
  <si>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</si>
  <si>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</si>
  <si>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</si>
  <si>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</si>
  <si>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</si>
  <si>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</si>
  <si>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</si>
  <si>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</si>
  <si>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</si>
  <si>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</si>
  <si>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</si>
  <si>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</si>
  <si>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</si>
  <si>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</si>
  <si>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</si>
  <si>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</si>
  <si>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</si>
  <si>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</si>
  <si>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</si>
  <si>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</si>
  <si>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</si>
  <si>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</si>
  <si>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</si>
  <si>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</si>
  <si>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</si>
  <si>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</si>
  <si>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</si>
  <si>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</si>
  <si>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</si>
  <si>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</si>
  <si>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</si>
  <si>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</si>
  <si>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</si>
  <si>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</si>
  <si>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</si>
  <si>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</si>
  <si>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</si>
  <si>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</si>
  <si>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</si>
  <si>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</si>
  <si>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</si>
  <si>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</si>
  <si>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</si>
  <si>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</si>
  <si>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</si>
  <si>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</si>
  <si>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</si>
  <si>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</si>
  <si>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</si>
  <si>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</si>
  <si>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</si>
  <si>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</si>
  <si>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</si>
  <si>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</si>
  <si>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</si>
  <si>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</si>
  <si>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</si>
  <si>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</si>
  <si>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</si>
  <si>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</si>
  <si>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</si>
  <si>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</si>
  <si>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</si>
  <si>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</si>
  <si>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</si>
  <si>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</si>
  <si>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</si>
  <si>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</si>
  <si>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</si>
  <si>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</si>
  <si>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</si>
  <si>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</si>
  <si>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</si>
  <si>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</si>
  <si>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</si>
  <si>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</si>
  <si>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</si>
  <si>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</si>
  <si>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</si>
  <si>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</si>
  <si>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</si>
  <si>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</si>
  <si>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</si>
  <si>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</si>
  <si>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</si>
  <si>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</si>
  <si>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</si>
  <si>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</si>
  <si>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</si>
  <si>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</si>
  <si>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</si>
  <si>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</si>
  <si>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</si>
  <si>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</si>
  <si>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</si>
  <si>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</si>
  <si>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</si>
  <si>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</si>
  <si>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</si>
  <si>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</si>
  <si>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</si>
  <si>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</si>
  <si>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</si>
  <si>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</si>
  <si>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</si>
  <si>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</si>
  <si>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</si>
  <si>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</si>
  <si>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</si>
  <si>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</si>
  <si>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</si>
  <si>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</si>
  <si>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</si>
  <si>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</si>
  <si>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</si>
  <si>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</si>
  <si>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</si>
  <si>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</si>
  <si>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</si>
  <si>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</si>
  <si>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</si>
  <si>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</si>
  <si>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</si>
  <si>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</si>
  <si>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</si>
  <si>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</si>
  <si>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</si>
  <si>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</si>
  <si>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</si>
  <si>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</si>
  <si>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</si>
  <si>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</si>
  <si>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</si>
  <si>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</si>
  <si>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</si>
  <si>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</si>
  <si>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</si>
  <si>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</si>
  <si>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</si>
  <si>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</si>
  <si>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</si>
  <si>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</si>
  <si>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</si>
  <si>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</si>
  <si>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</si>
  <si>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</si>
  <si>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</si>
  <si>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</si>
  <si>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</si>
  <si>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</si>
  <si>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</si>
  <si>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</si>
  <si>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</si>
  <si>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</si>
  <si>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</si>
  <si>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</si>
  <si>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</si>
  <si>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</si>
  <si>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</si>
  <si>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</si>
  <si>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</si>
  <si>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</si>
  <si>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</si>
  <si>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</si>
  <si>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</si>
  <si>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</si>
  <si>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</si>
  <si>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</si>
  <si>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</si>
  <si>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</si>
  <si>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</si>
  <si>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</si>
  <si>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</si>
  <si>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</si>
  <si>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</si>
  <si>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</si>
  <si>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</si>
  <si>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</si>
  <si>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</si>
  <si>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</si>
  <si>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</si>
  <si>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</si>
  <si>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</si>
  <si>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</si>
  <si>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</si>
  <si>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</si>
  <si>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</si>
  <si>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</si>
  <si>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</si>
  <si>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</si>
  <si>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</si>
  <si>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</si>
  <si>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</si>
  <si>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</si>
  <si>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</si>
  <si>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</si>
  <si>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</si>
  <si>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</si>
  <si>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</si>
  <si>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</si>
  <si>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</si>
  <si>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</si>
  <si>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</si>
  <si>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</si>
  <si>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</si>
  <si>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</si>
  <si>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</si>
  <si>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</si>
  <si>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</si>
  <si>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</si>
  <si>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</si>
  <si>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</si>
  <si>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</si>
  <si>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</si>
  <si>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</si>
  <si>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</si>
  <si>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</si>
  <si>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</si>
  <si>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</si>
  <si>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</si>
  <si>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</si>
  <si>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</si>
  <si>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</si>
  <si>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</si>
  <si>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</si>
  <si>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</si>
  <si>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</si>
  <si>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</si>
  <si>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</si>
  <si>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</si>
  <si>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</si>
  <si>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</si>
  <si>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</si>
  <si>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</si>
  <si>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</si>
  <si>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</si>
  <si>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</si>
  <si>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</si>
  <si>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</si>
  <si>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</si>
  <si>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</si>
  <si>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</si>
  <si>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</si>
  <si>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</si>
  <si>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</si>
  <si>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</si>
  <si>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</si>
  <si>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</si>
  <si>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</si>
  <si>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</si>
  <si>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</si>
  <si>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</si>
  <si>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</si>
  <si>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</si>
  <si>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</si>
  <si>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</si>
  <si>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</si>
  <si>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</si>
  <si>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</si>
  <si>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</si>
  <si>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</si>
  <si>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</si>
  <si>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</si>
  <si>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</si>
  <si>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</si>
  <si>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</si>
  <si>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</si>
  <si>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</si>
  <si>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</si>
  <si>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</si>
  <si>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</si>
  <si>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</si>
  <si>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</si>
  <si>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</si>
  <si>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</si>
  <si>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</si>
  <si>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</si>
  <si>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</si>
  <si>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</si>
  <si>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</si>
  <si>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</si>
  <si>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</si>
  <si>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</si>
  <si>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</si>
  <si>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</si>
  <si>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</si>
  <si>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</si>
  <si>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</si>
  <si>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</si>
  <si>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</si>
  <si>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</si>
  <si>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</si>
  <si>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</si>
  <si>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</si>
  <si>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</si>
  <si>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</si>
  <si>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</si>
  <si>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</si>
  <si>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</si>
  <si>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</si>
  <si>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</si>
  <si>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</si>
  <si>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</si>
  <si>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</si>
  <si>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</si>
  <si>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</si>
  <si>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</si>
  <si>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</si>
  <si>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</si>
  <si>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</si>
  <si>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</si>
  <si>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</si>
  <si>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</si>
  <si>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</si>
  <si>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</si>
  <si>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</si>
  <si>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</si>
  <si>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</si>
  <si>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</si>
  <si>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</si>
  <si>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</si>
  <si>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</si>
  <si>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</si>
  <si>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</si>
  <si>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</si>
  <si>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</si>
  <si>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</si>
  <si>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</si>
  <si>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</si>
  <si>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</si>
  <si>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</si>
  <si>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</si>
  <si>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</si>
  <si>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</si>
  <si>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</si>
  <si>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</si>
  <si>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</si>
  <si>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</si>
  <si>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</si>
  <si>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</si>
  <si>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</si>
  <si>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</si>
  <si>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</si>
  <si>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</si>
  <si>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</si>
  <si>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</si>
  <si>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</si>
  <si>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</si>
  <si>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</si>
  <si>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</si>
  <si>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</si>
  <si>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</si>
  <si>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</si>
  <si>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</si>
  <si>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</si>
  <si>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</si>
  <si>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</si>
  <si>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</si>
  <si>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</si>
  <si>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</si>
  <si>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</si>
  <si>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</si>
  <si>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</si>
  <si>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</si>
  <si>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</si>
  <si>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</si>
  <si>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</si>
  <si>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</si>
  <si>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</si>
  <si>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</si>
  <si>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</si>
  <si>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</si>
  <si>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</si>
  <si>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</si>
  <si>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</si>
  <si>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</si>
  <si>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</si>
  <si>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</si>
  <si>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</si>
  <si>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</si>
  <si>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</si>
  <si>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</si>
  <si>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</si>
  <si>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</si>
  <si>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</si>
  <si>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</si>
  <si>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</si>
  <si>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</si>
  <si>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</si>
  <si>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</si>
  <si>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</si>
  <si>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</si>
  <si>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</si>
  <si>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</si>
  <si>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</si>
  <si>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</si>
  <si>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</si>
  <si>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</si>
  <si>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</si>
  <si>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</si>
  <si>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</si>
  <si>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</si>
  <si>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</si>
  <si>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</si>
  <si>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</si>
  <si>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</si>
  <si>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</si>
  <si>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</si>
  <si>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</si>
  <si>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</si>
  <si>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</si>
  <si>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</si>
  <si>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</si>
  <si>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</si>
  <si>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</si>
  <si>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</si>
  <si>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</si>
  <si>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</si>
  <si>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</si>
  <si>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</si>
  <si>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</si>
  <si>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</si>
  <si>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</si>
  <si>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</si>
  <si>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</si>
  <si>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</si>
  <si>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</si>
  <si>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</si>
  <si>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</si>
  <si>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</si>
  <si>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</si>
  <si>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</si>
  <si>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</si>
  <si>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</si>
  <si>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</si>
  <si>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</si>
  <si>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</si>
  <si>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</si>
  <si>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</si>
  <si>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</si>
  <si>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</si>
  <si>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</si>
  <si>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</si>
  <si>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</si>
  <si>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</si>
  <si>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</si>
  <si>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</si>
  <si>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</si>
  <si>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</si>
  <si>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</si>
  <si>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</si>
  <si>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</si>
  <si>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</si>
  <si>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</si>
  <si>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</si>
  <si>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</si>
  <si>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</si>
  <si>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</si>
  <si>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</si>
  <si>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</si>
  <si>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</si>
  <si>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</si>
  <si>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</si>
  <si>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</si>
  <si>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</si>
  <si>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</si>
  <si>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</si>
  <si>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</si>
  <si>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</si>
  <si>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</si>
  <si>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</si>
  <si>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</si>
  <si>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</si>
  <si>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</si>
  <si>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</si>
  <si>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</si>
  <si>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</si>
  <si>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</si>
  <si>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</si>
  <si>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</si>
  <si>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</si>
  <si>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</si>
  <si>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</si>
  <si>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</si>
  <si>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</si>
  <si>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</si>
  <si>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</si>
  <si>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</si>
  <si>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</si>
  <si>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</si>
  <si>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</si>
  <si>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</si>
  <si>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</si>
  <si>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</si>
  <si>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</si>
  <si>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</si>
  <si>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</si>
  <si>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</si>
  <si>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</si>
  <si>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</si>
  <si>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</si>
  <si>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</si>
  <si>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</si>
  <si>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</si>
  <si>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</si>
  <si>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</si>
  <si>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</si>
  <si>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</si>
  <si>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</si>
  <si>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</si>
  <si>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</si>
  <si>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</si>
  <si>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</si>
  <si>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</si>
  <si>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</si>
  <si>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</si>
  <si>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</si>
  <si>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</si>
  <si>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</si>
  <si>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</si>
  <si>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</si>
  <si>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</si>
  <si>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</si>
  <si>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</si>
  <si>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</si>
  <si>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</si>
  <si>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</si>
  <si>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</si>
  <si>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</si>
  <si>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</si>
  <si>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</si>
  <si>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</si>
  <si>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</si>
  <si>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</si>
  <si>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</si>
  <si>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</si>
  <si>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</si>
  <si>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</si>
  <si>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</si>
  <si>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</si>
  <si>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</si>
  <si>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</si>
  <si>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</si>
  <si>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</si>
  <si>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</si>
  <si>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</si>
  <si>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</si>
  <si>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</si>
  <si>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</si>
  <si>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</si>
  <si>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</si>
  <si>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</si>
  <si>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</si>
  <si>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</si>
  <si>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</si>
  <si>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</si>
  <si>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</si>
  <si>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</si>
  <si>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</si>
  <si>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</si>
  <si>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</si>
  <si>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</si>
  <si>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</si>
  <si>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</si>
  <si>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</si>
  <si>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</si>
  <si>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</si>
  <si>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</si>
  <si>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</si>
  <si>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</si>
  <si>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</si>
  <si>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</si>
  <si>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</si>
  <si>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</si>
  <si>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</si>
  <si>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</si>
  <si>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</si>
  <si>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</si>
  <si>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</si>
  <si>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</si>
  <si>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</si>
  <si>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</si>
  <si>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</si>
  <si>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</si>
  <si>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</si>
  <si>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</si>
  <si>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</si>
  <si>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</si>
  <si>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</si>
  <si>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</si>
  <si>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</si>
  <si>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</si>
  <si>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</si>
  <si>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</si>
  <si>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</si>
  <si>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</si>
  <si>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</si>
  <si>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</si>
  <si>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</si>
  <si>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</si>
  <si>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</si>
  <si>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</si>
  <si>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</si>
  <si>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</si>
  <si>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</si>
  <si>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</si>
  <si>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</si>
  <si>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</si>
  <si>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</si>
  <si>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</si>
  <si>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</si>
  <si>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</si>
  <si>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</si>
  <si>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</si>
  <si>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</si>
  <si>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</si>
  <si>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</si>
  <si>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</si>
  <si>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</si>
  <si>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</si>
  <si>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</si>
  <si>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</si>
  <si>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</si>
  <si>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</si>
  <si>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</si>
  <si>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</si>
  <si>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</si>
  <si>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</si>
  <si>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</si>
  <si>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</si>
  <si>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</si>
  <si>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</si>
  <si>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</si>
  <si>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</si>
  <si>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</si>
  <si>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</si>
  <si>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</si>
  <si>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</si>
  <si>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</si>
  <si>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</si>
  <si>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</si>
  <si>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</si>
  <si>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</si>
  <si>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</si>
  <si>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</si>
  <si>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</si>
  <si>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</si>
  <si>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</si>
  <si>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</si>
  <si>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</si>
  <si>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</si>
  <si>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</si>
  <si>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</si>
  <si>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</si>
  <si>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</si>
  <si>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</si>
  <si>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</si>
  <si>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</si>
  <si>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</si>
  <si>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</si>
  <si>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</si>
  <si>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</si>
  <si>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</si>
  <si>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</si>
  <si>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</si>
  <si>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</si>
  <si>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</si>
  <si>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</si>
  <si>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</si>
  <si>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</si>
  <si>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</si>
  <si>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</si>
  <si>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</si>
  <si>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</si>
  <si>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</si>
  <si>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</si>
  <si>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</si>
  <si>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</si>
  <si>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</si>
  <si>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</si>
  <si>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</si>
  <si>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</si>
  <si>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</si>
  <si>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</si>
  <si>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</si>
  <si>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</si>
  <si>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</si>
  <si>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</si>
  <si>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</si>
  <si>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</si>
  <si>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</si>
  <si>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</si>
  <si>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</si>
  <si>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</si>
  <si>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</si>
  <si>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</si>
  <si>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</si>
  <si>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</si>
  <si>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</si>
  <si>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</si>
  <si>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</si>
  <si>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</si>
  <si>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</si>
  <si>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</si>
  <si>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</si>
  <si>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</si>
  <si>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</si>
  <si>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</si>
  <si>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</si>
  <si>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</si>
  <si>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</si>
  <si>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</si>
  <si>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</si>
  <si>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</si>
  <si>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</si>
  <si>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</si>
  <si>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</si>
  <si>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</si>
  <si>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</si>
  <si>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</si>
  <si>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</si>
  <si>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</si>
  <si>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</si>
  <si>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</si>
  <si>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</si>
  <si>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</si>
  <si>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</si>
  <si>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</si>
  <si>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</si>
  <si>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</si>
  <si>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</si>
  <si>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</si>
  <si>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</si>
  <si>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</si>
  <si>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</si>
  <si>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</si>
  <si>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</si>
  <si>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</si>
  <si>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</si>
  <si>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</si>
  <si>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</si>
  <si>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</si>
  <si>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</si>
  <si>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</si>
  <si>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</si>
  <si>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</si>
  <si>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</si>
  <si>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</si>
  <si>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</si>
  <si>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</si>
  <si>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</si>
  <si>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</si>
  <si>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</si>
  <si>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</si>
  <si>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</si>
  <si>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</si>
  <si>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</si>
  <si>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</si>
  <si>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</si>
  <si>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</si>
  <si>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</si>
  <si>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</si>
  <si>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</si>
  <si>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</si>
  <si>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</si>
  <si>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</si>
  <si>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</si>
  <si>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</si>
  <si>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</si>
  <si>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</si>
  <si>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</si>
  <si>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</si>
  <si>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</si>
  <si>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</si>
  <si>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</si>
  <si>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</si>
  <si>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</si>
  <si>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</si>
  <si>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</si>
  <si>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</si>
  <si>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</si>
  <si>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</si>
  <si>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</si>
  <si>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</si>
  <si>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</si>
  <si>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</si>
  <si>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</si>
  <si>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</si>
  <si>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</si>
  <si>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</si>
  <si>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</si>
  <si>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</si>
  <si>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</si>
  <si>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</si>
  <si>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</si>
  <si>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</si>
  <si>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</si>
  <si>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</si>
  <si>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</si>
  <si>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</si>
  <si>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</si>
  <si>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</si>
  <si>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</si>
  <si>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</si>
  <si>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</si>
  <si>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</si>
  <si>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</si>
  <si>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</si>
  <si>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</si>
  <si>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</si>
  <si>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</si>
  <si>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</si>
  <si>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</si>
  <si>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</si>
  <si>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</si>
  <si>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</si>
  <si>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</si>
  <si>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</si>
  <si>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</si>
  <si>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</si>
  <si>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</si>
  <si>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</si>
  <si>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</si>
  <si>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</si>
  <si>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</si>
  <si>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</si>
  <si>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</si>
  <si>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</si>
  <si>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</si>
  <si>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</si>
  <si>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</si>
  <si>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</si>
  <si>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</si>
  <si>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</si>
  <si>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</si>
  <si>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</si>
  <si>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</si>
  <si>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</si>
  <si>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</si>
  <si>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</si>
  <si>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</si>
  <si>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</si>
  <si>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</si>
  <si>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</si>
  <si>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</si>
  <si>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</si>
  <si>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</si>
  <si>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</si>
  <si>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</si>
  <si>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</si>
  <si>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</si>
  <si>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</si>
  <si>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</si>
  <si>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</si>
  <si>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</si>
  <si>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</si>
  <si>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</si>
  <si>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</si>
  <si>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</si>
  <si>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</si>
  <si>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</si>
  <si>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</si>
  <si>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</si>
  <si>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</si>
  <si>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</si>
  <si>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</si>
  <si>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</si>
  <si>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</si>
  <si>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</si>
  <si>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</si>
  <si>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</si>
  <si>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</si>
  <si>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</si>
  <si>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</si>
  <si>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</si>
  <si>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</si>
  <si>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</si>
  <si>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</si>
  <si>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</si>
  <si>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</si>
  <si>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</si>
  <si>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</si>
  <si>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</si>
  <si>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</si>
  <si>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</si>
  <si>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</si>
  <si>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</si>
  <si>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</si>
  <si>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</si>
  <si>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</si>
  <si>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</si>
  <si>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</si>
  <si>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</si>
  <si>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</si>
  <si>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</si>
  <si>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</si>
  <si>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</si>
  <si>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</si>
  <si>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</si>
  <si>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</si>
  <si>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</si>
  <si>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</si>
  <si>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</si>
  <si>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</si>
  <si>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</si>
  <si>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</si>
  <si>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</si>
  <si>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</si>
  <si>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</si>
  <si>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</si>
  <si>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</si>
  <si>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</si>
  <si>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</si>
  <si>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</si>
  <si>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</si>
  <si>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</si>
  <si>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</si>
  <si>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</si>
  <si>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</si>
  <si>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</si>
  <si>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</si>
  <si>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</si>
  <si>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</si>
  <si>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</si>
  <si>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</si>
  <si>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</si>
  <si>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</si>
  <si>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</si>
  <si>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</si>
  <si>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</si>
  <si>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</si>
  <si>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</si>
  <si>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</si>
  <si>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</si>
  <si>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</si>
  <si>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</si>
  <si>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</si>
  <si>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</si>
  <si>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</si>
  <si>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</si>
  <si>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</si>
  <si>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</si>
  <si>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</si>
  <si>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</si>
  <si>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</si>
  <si>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</si>
  <si>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</si>
  <si>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</si>
  <si>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</si>
  <si>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</si>
  <si>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</si>
  <si>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</si>
  <si>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</si>
  <si>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</si>
  <si>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</si>
  <si>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</si>
  <si>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</si>
  <si>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</si>
  <si>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</si>
  <si>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</si>
  <si>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</si>
  <si>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</si>
  <si>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</si>
  <si>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</si>
  <si>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</si>
  <si>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</si>
  <si>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</si>
  <si>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</si>
  <si>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</si>
  <si>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</si>
  <si>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</si>
  <si>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</si>
  <si>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</si>
  <si>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</si>
  <si>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</si>
  <si>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</si>
  <si>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</si>
  <si>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</si>
  <si>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</si>
  <si>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</si>
  <si>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</si>
  <si>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</si>
  <si>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</si>
  <si>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</si>
  <si>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</si>
  <si>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</si>
  <si>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</si>
  <si>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</si>
  <si>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</si>
  <si>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</si>
  <si>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</si>
  <si>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</si>
  <si>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</si>
  <si>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</si>
  <si>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</si>
  <si>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</si>
  <si>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</si>
  <si>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</si>
  <si>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</si>
  <si>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</si>
  <si>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</si>
  <si>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</si>
  <si>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</si>
  <si>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</si>
  <si>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</si>
  <si>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</si>
  <si>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</si>
  <si>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</si>
  <si>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</si>
  <si>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</si>
  <si>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</si>
  <si>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</si>
  <si>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</si>
  <si>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</si>
  <si>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</si>
  <si>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</si>
  <si>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</si>
  <si>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</si>
  <si>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</si>
  <si>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</si>
  <si>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</si>
  <si>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</si>
  <si>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</si>
  <si>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</si>
  <si>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</si>
  <si>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</si>
  <si>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</si>
  <si>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</si>
  <si>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</si>
  <si>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</si>
  <si>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</si>
  <si>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</si>
  <si>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</si>
  <si>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</si>
  <si>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</si>
  <si>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</si>
  <si>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</si>
  <si>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</si>
  <si>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</si>
  <si>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</si>
  <si>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</si>
  <si>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</si>
  <si>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</si>
  <si>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</si>
  <si>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</si>
  <si>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</si>
  <si>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</si>
  <si>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</si>
  <si>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</si>
  <si>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</si>
  <si>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</si>
  <si>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</si>
  <si>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</si>
  <si>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</si>
  <si>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</si>
  <si>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</si>
  <si>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</si>
  <si>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</si>
  <si>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</si>
  <si>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</si>
  <si>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</si>
  <si>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</si>
  <si>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</si>
  <si>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</si>
  <si>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</si>
  <si>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</si>
  <si>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</si>
  <si>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</si>
  <si>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</si>
  <si>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</si>
  <si>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</si>
  <si>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</si>
  <si>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</si>
  <si>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</si>
  <si>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</si>
  <si>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</si>
  <si>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</si>
  <si>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</si>
  <si>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</si>
  <si>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</si>
  <si>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</si>
  <si>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</si>
  <si>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</si>
  <si>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</si>
  <si>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</si>
  <si>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</si>
  <si>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</si>
  <si>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</si>
  <si>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</si>
  <si>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</si>
  <si>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</si>
  <si>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</si>
  <si>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</si>
  <si>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</si>
  <si>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</si>
  <si>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</si>
  <si>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</si>
  <si>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</si>
  <si>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</si>
  <si>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</si>
  <si>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</si>
  <si>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</si>
  <si>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</si>
  <si>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</si>
  <si>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</si>
  <si>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</si>
  <si>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</si>
  <si>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</si>
  <si>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</si>
  <si>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</si>
  <si>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</si>
  <si>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</si>
  <si>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</si>
  <si>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</si>
  <si>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</si>
  <si>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</si>
  <si>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</si>
  <si>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</si>
  <si>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</si>
  <si>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</si>
  <si>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</si>
  <si>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</si>
  <si>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</si>
  <si>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</si>
  <si>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</si>
  <si>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</si>
  <si>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</si>
  <si>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</si>
  <si>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</si>
  <si>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</si>
  <si>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</si>
  <si>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</si>
  <si>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</si>
  <si>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</si>
  <si>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</si>
  <si>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</si>
  <si>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</si>
  <si>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</si>
  <si>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</si>
  <si>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</si>
  <si>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</si>
  <si>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</si>
  <si>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</si>
  <si>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</si>
  <si>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</si>
  <si>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</si>
  <si>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</si>
  <si>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</si>
  <si>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</si>
  <si>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</si>
  <si>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</si>
  <si>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</si>
  <si>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</si>
  <si>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</si>
  <si>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</si>
  <si>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</si>
  <si>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</si>
  <si>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</si>
  <si>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</si>
  <si>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</si>
  <si>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</si>
  <si>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</si>
  <si>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</si>
  <si>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</si>
  <si>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</si>
  <si>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</si>
  <si>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</si>
  <si>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</si>
  <si>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</si>
  <si>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</si>
  <si>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</si>
  <si>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</si>
  <si>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</si>
  <si>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</si>
  <si>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</si>
  <si>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</si>
  <si>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</si>
  <si>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</si>
  <si>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</si>
  <si>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</si>
  <si>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</si>
  <si>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</si>
  <si>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</si>
  <si>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</si>
  <si>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</si>
  <si>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</si>
  <si>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</si>
  <si>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</si>
  <si>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</si>
  <si>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</si>
  <si>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</si>
  <si>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</si>
  <si>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</si>
  <si>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</si>
  <si>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</si>
  <si>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</si>
  <si>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</si>
  <si>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</si>
  <si>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</si>
  <si>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</si>
  <si>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</si>
  <si>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</si>
  <si>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</si>
  <si>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</si>
  <si>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</si>
  <si>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</si>
  <si>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</si>
  <si>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</si>
  <si>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</si>
  <si>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</si>
  <si>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</si>
  <si>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</si>
  <si>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</si>
  <si>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</si>
  <si>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</si>
  <si>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</si>
  <si>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</si>
  <si>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</si>
  <si>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</si>
  <si>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</si>
  <si>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</si>
  <si>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</si>
  <si>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</si>
  <si>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</si>
  <si>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</si>
  <si>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</si>
  <si>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</si>
  <si>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</si>
  <si>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</si>
  <si>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</si>
  <si>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</si>
  <si>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</si>
  <si>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</si>
  <si>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</si>
  <si>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</si>
  <si>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</si>
  <si>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</si>
  <si>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</si>
  <si>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</si>
  <si>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</si>
  <si>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</si>
  <si>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</si>
  <si>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</si>
  <si>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</si>
  <si>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</si>
  <si>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</si>
  <si>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</si>
  <si>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</si>
  <si>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</si>
  <si>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</si>
  <si>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</si>
  <si>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</si>
  <si>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</si>
  <si>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</si>
  <si>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</si>
  <si>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</si>
  <si>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</si>
  <si>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</si>
  <si>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</si>
  <si>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</si>
  <si>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</si>
  <si>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</si>
  <si>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</si>
  <si>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</si>
  <si>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</si>
  <si>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</si>
  <si>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</si>
  <si>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</si>
  <si>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</si>
  <si>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</si>
  <si>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</si>
  <si>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</si>
  <si>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</si>
  <si>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</si>
  <si>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</si>
  <si>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</si>
  <si>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</si>
  <si>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</si>
  <si>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</si>
  <si>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</si>
  <si>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</si>
  <si>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</si>
  <si>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</si>
  <si>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</si>
  <si>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</si>
  <si>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</si>
  <si>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</si>
  <si>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</si>
  <si>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</si>
  <si>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</si>
  <si>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</si>
  <si>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</si>
  <si>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</si>
  <si>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</si>
  <si>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</si>
  <si>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</si>
  <si>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</si>
  <si>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</si>
  <si>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</si>
  <si>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</si>
  <si>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</si>
  <si>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</si>
  <si>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</si>
  <si>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</si>
  <si>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</si>
  <si>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</si>
  <si>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</si>
  <si>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</si>
  <si>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</si>
  <si>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</si>
  <si>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</si>
  <si>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</si>
  <si>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</si>
  <si>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</si>
  <si>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</si>
  <si>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</si>
  <si>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</si>
  <si>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</si>
  <si>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</si>
  <si>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</si>
  <si>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</si>
  <si>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</si>
  <si>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</si>
  <si>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</si>
  <si>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</si>
  <si>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</si>
  <si>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</si>
  <si>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</si>
  <si>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</si>
  <si>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</si>
  <si>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</si>
  <si>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</si>
  <si>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</si>
  <si>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</si>
  <si>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</si>
  <si>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</si>
  <si>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</si>
  <si>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</si>
  <si>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</si>
  <si>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</si>
  <si>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</si>
  <si>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</si>
  <si>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</si>
  <si>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</si>
  <si>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</si>
  <si>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</si>
  <si>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</si>
  <si>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</si>
  <si>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</si>
  <si>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</si>
  <si>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</si>
  <si>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</si>
  <si>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</si>
  <si>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</si>
  <si>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</si>
  <si>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</si>
  <si>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</si>
  <si>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</si>
  <si>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</si>
  <si>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</si>
  <si>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</si>
  <si>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</si>
  <si>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</si>
  <si>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</si>
  <si>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</si>
  <si>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</si>
  <si>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</si>
  <si>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</si>
  <si>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</si>
  <si>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</si>
  <si>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</si>
  <si>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</si>
  <si>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</si>
  <si>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</si>
  <si>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</si>
  <si>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</si>
  <si>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</si>
  <si>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</si>
  <si>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</si>
  <si>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</si>
  <si>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</si>
  <si>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</si>
  <si>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</si>
  <si>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</si>
  <si>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</si>
  <si>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</si>
  <si>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</si>
  <si>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</si>
  <si>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</si>
  <si>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</si>
  <si>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</si>
  <si>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</si>
  <si>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</si>
  <si>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</si>
  <si>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</si>
  <si>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</si>
  <si>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</si>
  <si>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</si>
  <si>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</si>
  <si>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</si>
  <si>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</si>
  <si>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</si>
  <si>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</si>
  <si>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</si>
  <si>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</si>
  <si>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</si>
  <si>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</si>
  <si>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</si>
  <si>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</si>
  <si>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</si>
  <si>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</si>
  <si>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</si>
  <si>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</si>
  <si>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</si>
  <si>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</si>
  <si>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</si>
  <si>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</si>
  <si>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</si>
  <si>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</si>
  <si>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</si>
  <si>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</si>
  <si>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</si>
  <si>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</si>
  <si>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</si>
  <si>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</si>
  <si>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</si>
  <si>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</si>
  <si>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</si>
  <si>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</si>
  <si>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</si>
  <si>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</si>
  <si>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</si>
  <si>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</si>
  <si>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</si>
  <si>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</si>
  <si>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</si>
  <si>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</si>
  <si>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</si>
  <si>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</si>
  <si>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</si>
  <si>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</si>
  <si>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</si>
  <si>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</si>
  <si>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</si>
  <si>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</si>
  <si>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</si>
  <si>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</si>
  <si>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</si>
  <si>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</si>
  <si>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</si>
  <si>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</si>
  <si>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</si>
  <si>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</si>
  <si>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</si>
  <si>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</si>
  <si>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</si>
  <si>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</si>
  <si>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</si>
  <si>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</si>
  <si>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</si>
  <si>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</si>
  <si>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</si>
  <si>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</si>
  <si>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</si>
  <si>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</si>
  <si>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</si>
  <si>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</si>
  <si>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</si>
  <si>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</si>
  <si>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</si>
  <si>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</si>
  <si>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</si>
  <si>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</si>
  <si>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</si>
  <si>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</si>
  <si>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</si>
  <si>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</si>
  <si>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</si>
  <si>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</si>
  <si>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</si>
  <si>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</si>
  <si>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</si>
  <si>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</si>
  <si>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</si>
  <si>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</si>
  <si>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</si>
  <si>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</si>
  <si>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</si>
  <si>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</si>
  <si>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</si>
  <si>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</si>
  <si>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</si>
  <si>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</si>
  <si>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</si>
  <si>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</si>
  <si>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</si>
  <si>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</si>
  <si>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</si>
  <si>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</si>
  <si>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</si>
  <si>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</si>
  <si>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</si>
  <si>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</si>
  <si>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</si>
  <si>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</si>
  <si>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</si>
  <si>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</si>
  <si>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</si>
  <si>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</si>
  <si>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</si>
  <si>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</si>
  <si>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</si>
  <si>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</si>
  <si>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</si>
  <si>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</si>
  <si>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</si>
  <si>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</si>
  <si>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</si>
  <si>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</si>
  <si>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</si>
  <si>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</si>
  <si>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</si>
  <si>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</si>
  <si>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</si>
  <si>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</si>
  <si>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</si>
  <si>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</si>
  <si>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</si>
  <si>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</si>
  <si>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</si>
  <si>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</si>
  <si>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</si>
  <si>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</si>
  <si>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</si>
  <si>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</si>
  <si>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</si>
  <si>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</si>
  <si>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</si>
  <si>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</si>
  <si>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</si>
  <si>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</si>
  <si>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</si>
  <si>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</si>
  <si>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</si>
  <si>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</si>
  <si>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</si>
  <si>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</si>
  <si>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</si>
  <si>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</si>
  <si>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</si>
  <si>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</si>
  <si>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</si>
  <si>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</si>
  <si>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</si>
  <si>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</si>
  <si>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</si>
  <si>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</si>
  <si>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</si>
  <si>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</si>
  <si>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</si>
  <si>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</si>
  <si>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</si>
  <si>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</si>
  <si>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</si>
  <si>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</si>
  <si>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</si>
  <si>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</si>
  <si>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</si>
  <si>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</si>
  <si>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</si>
  <si>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</si>
  <si>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</si>
  <si>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</si>
  <si>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</si>
  <si>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</si>
  <si>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</si>
  <si>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</si>
  <si>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</si>
  <si>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</si>
  <si>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</si>
  <si>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</si>
  <si>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</si>
  <si>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</si>
  <si>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</si>
  <si>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</si>
  <si>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</si>
  <si>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</si>
  <si>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</si>
  <si>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</si>
  <si>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</si>
  <si>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</si>
  <si>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</si>
  <si>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</si>
  <si>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</si>
  <si>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</si>
  <si>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</si>
  <si>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</si>
  <si>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</si>
  <si>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</si>
  <si>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</si>
  <si>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</si>
  <si>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</si>
  <si>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</si>
  <si>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</si>
  <si>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</si>
  <si>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</si>
  <si>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</si>
  <si>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</si>
  <si>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</si>
  <si>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</si>
  <si>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</si>
  <si>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</si>
  <si>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</si>
  <si>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</si>
  <si>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</si>
  <si>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</si>
  <si>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</si>
  <si>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</si>
  <si>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</si>
  <si>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</si>
  <si>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</si>
  <si>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</si>
  <si>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</si>
  <si>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</si>
  <si>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</si>
  <si>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</si>
  <si>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</si>
  <si>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</si>
  <si>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</si>
  <si>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</si>
  <si>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</si>
  <si>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</si>
  <si>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</si>
  <si>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</si>
  <si>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</si>
  <si>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</si>
  <si>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</si>
  <si>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</si>
  <si>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</si>
  <si>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</si>
  <si>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</si>
  <si>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</si>
  <si>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</si>
  <si>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</si>
  <si>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</si>
  <si>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</si>
  <si>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</si>
  <si>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</si>
  <si>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</si>
  <si>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</si>
  <si>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</si>
  <si>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</si>
  <si>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</si>
  <si>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</si>
  <si>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</si>
  <si>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</si>
  <si>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</si>
  <si>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</si>
  <si>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</si>
  <si>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</si>
  <si>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</si>
  <si>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</si>
  <si>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</si>
  <si>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</si>
  <si>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</si>
  <si>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</si>
  <si>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</si>
  <si>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</si>
  <si>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</si>
  <si>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</si>
  <si>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</si>
  <si>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</si>
  <si>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</si>
  <si>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</si>
  <si>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</si>
  <si>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</si>
  <si>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</si>
  <si>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</si>
  <si>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</si>
  <si>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</si>
  <si>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</si>
  <si>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</si>
  <si>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</si>
  <si>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</si>
  <si>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</si>
  <si>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</si>
  <si>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</si>
  <si>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</si>
  <si>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</si>
  <si>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</si>
  <si>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</si>
  <si>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</si>
  <si>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</si>
  <si>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</si>
  <si>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</si>
  <si>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</si>
  <si>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</si>
  <si>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</si>
  <si>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</si>
  <si>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</si>
  <si>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</si>
  <si>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</si>
  <si>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</si>
  <si>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</si>
  <si>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</si>
  <si>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</si>
  <si>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</si>
  <si>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</si>
  <si>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</si>
  <si>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</si>
  <si>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</si>
  <si>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</si>
  <si>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</si>
  <si>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</si>
  <si>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</si>
  <si>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</si>
  <si>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</si>
  <si>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</si>
  <si>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</si>
  <si>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</si>
  <si>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</si>
  <si>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</si>
  <si>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</si>
  <si>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</si>
  <si>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</si>
  <si>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</si>
  <si>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</si>
  <si>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</si>
  <si>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</si>
  <si>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</si>
  <si>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</si>
  <si>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</si>
  <si>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</si>
  <si>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</si>
  <si>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</si>
  <si>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</si>
  <si>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</si>
  <si>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</si>
  <si>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</si>
  <si>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</si>
  <si>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</si>
  <si>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</si>
  <si>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</si>
  <si>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</si>
  <si>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</si>
  <si>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</si>
  <si>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</si>
  <si>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</si>
  <si>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</si>
  <si>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</si>
  <si>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</si>
  <si>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</si>
  <si>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</si>
  <si>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</si>
  <si>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</si>
  <si>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</si>
  <si>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</si>
  <si>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</si>
  <si>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</si>
  <si>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</si>
  <si>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</si>
  <si>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</si>
  <si>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</si>
  <si>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</si>
  <si>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</si>
  <si>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</si>
  <si>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</si>
  <si>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</si>
  <si>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</si>
  <si>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</si>
  <si>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</si>
  <si>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</si>
  <si>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</si>
  <si>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</si>
  <si>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</si>
  <si>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</si>
  <si>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</si>
  <si>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</si>
  <si>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</si>
  <si>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</si>
  <si>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</si>
  <si>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</si>
  <si>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</si>
  <si>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</si>
  <si>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</si>
  <si>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</si>
  <si>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</si>
  <si>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</si>
  <si>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</si>
  <si>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</si>
  <si>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</si>
  <si>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</si>
  <si>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</si>
  <si>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</si>
  <si>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</si>
  <si>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</si>
  <si>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</si>
  <si>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</si>
  <si>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</si>
  <si>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</si>
  <si>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</si>
  <si>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</si>
  <si>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</si>
  <si>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</si>
  <si>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</si>
  <si>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</si>
  <si>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</si>
  <si>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</si>
  <si>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</si>
  <si>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</si>
  <si>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</si>
  <si>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</si>
  <si>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</si>
  <si>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</si>
  <si>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</si>
  <si>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</si>
  <si>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</si>
  <si>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</si>
  <si>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</si>
  <si>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</si>
  <si>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</si>
  <si>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</si>
  <si>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</si>
  <si>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</si>
  <si>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</si>
  <si>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</si>
  <si>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</si>
  <si>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</si>
  <si>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</si>
  <si>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</si>
  <si>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</si>
  <si>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</si>
  <si>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</si>
  <si>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</si>
  <si>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</si>
  <si>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</si>
  <si>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</si>
  <si>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</si>
  <si>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</si>
  <si>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</si>
  <si>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</si>
  <si>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</si>
  <si>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</si>
  <si>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</si>
  <si>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</si>
  <si>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</si>
  <si>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</si>
  <si>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</si>
  <si>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</si>
  <si>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</si>
  <si>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</si>
  <si>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</si>
  <si>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</si>
  <si>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</si>
  <si>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</si>
  <si>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</si>
  <si>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</si>
  <si>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</si>
  <si>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</si>
  <si>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</si>
  <si>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</si>
  <si>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</si>
  <si>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</si>
  <si>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</si>
  <si>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</si>
  <si>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</si>
  <si>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</si>
  <si>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</si>
  <si>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</si>
  <si>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</si>
  <si>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</si>
  <si>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</si>
  <si>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</si>
  <si>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</si>
  <si>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</si>
  <si>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</si>
  <si>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</si>
  <si>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</si>
  <si>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</si>
  <si>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</si>
  <si>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</si>
  <si>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</si>
  <si>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</si>
  <si>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</si>
  <si>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</si>
  <si>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</si>
  <si>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</si>
  <si>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</si>
  <si>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</si>
  <si>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</si>
  <si>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</si>
  <si>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</si>
  <si>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</si>
  <si>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</si>
  <si>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</si>
  <si>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</si>
  <si>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</si>
  <si>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</si>
  <si>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</si>
  <si>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</si>
  <si>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</si>
  <si>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</si>
  <si>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</si>
  <si>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</si>
  <si>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</si>
  <si>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</si>
  <si>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</si>
  <si>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</si>
  <si>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</si>
  <si>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</si>
  <si>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</si>
  <si>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</si>
  <si>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</si>
  <si>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</si>
  <si>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</si>
  <si>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</si>
  <si>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</si>
  <si>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</si>
  <si>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</si>
  <si>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</si>
  <si>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</si>
  <si>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</si>
  <si>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</si>
  <si>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</si>
  <si>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</si>
  <si>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</si>
  <si>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</si>
  <si>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</si>
  <si>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</si>
  <si>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</si>
  <si>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</si>
  <si>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</si>
  <si>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</si>
  <si>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</si>
  <si>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</si>
  <si>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</si>
  <si>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</si>
  <si>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</si>
  <si>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</si>
  <si>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</si>
  <si>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</si>
  <si>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</si>
  <si>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</si>
  <si>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</si>
  <si>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</si>
  <si>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</si>
  <si>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</si>
  <si>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</si>
  <si>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</si>
  <si>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</si>
  <si>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</si>
  <si>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</si>
  <si>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</si>
  <si>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</si>
  <si>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</si>
  <si>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</si>
  <si>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</si>
  <si>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</si>
  <si>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</si>
  <si>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</si>
  <si>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</si>
  <si>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</si>
  <si>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</si>
  <si>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</si>
  <si>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</si>
  <si>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</si>
  <si>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</si>
  <si>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</si>
  <si>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</si>
  <si>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</si>
  <si>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</si>
  <si>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</si>
  <si>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</si>
  <si>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</si>
  <si>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</si>
  <si>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</si>
  <si>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</si>
  <si>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</si>
  <si>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</si>
  <si>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</si>
  <si>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</si>
  <si>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</si>
  <si>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</si>
  <si>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</si>
  <si>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</si>
  <si>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</si>
  <si>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</si>
  <si>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</si>
  <si>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</si>
  <si>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</si>
  <si>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</si>
  <si>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</si>
  <si>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</si>
  <si>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</si>
  <si>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</si>
  <si>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</si>
  <si>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</si>
  <si>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</si>
  <si>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</si>
  <si>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</si>
  <si>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</si>
  <si>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</si>
  <si>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</si>
  <si>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</si>
  <si>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</si>
  <si>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</si>
  <si>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</si>
  <si>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</si>
  <si>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</si>
  <si>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</si>
  <si>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</si>
  <si>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</si>
  <si>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</si>
  <si>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</si>
  <si>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</si>
  <si>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</si>
  <si>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</si>
  <si>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</si>
  <si>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</si>
  <si>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</si>
  <si>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</si>
  <si>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</si>
  <si>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</si>
  <si>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</si>
  <si>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</si>
  <si>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</si>
  <si>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</si>
  <si>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</si>
  <si>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</si>
  <si>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</si>
  <si>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</si>
  <si>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</si>
  <si>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</si>
  <si>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</si>
  <si>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</si>
  <si>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</si>
  <si>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</si>
  <si>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</si>
  <si>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</si>
  <si>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</si>
  <si>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</si>
  <si>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</si>
  <si>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</si>
  <si>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</si>
  <si>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</si>
  <si>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</si>
  <si>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</si>
  <si>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</si>
  <si>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</si>
  <si>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</si>
  <si>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</si>
  <si>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</si>
  <si>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</si>
  <si>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</si>
  <si>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</si>
  <si>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</si>
  <si>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</si>
  <si>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</si>
  <si>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</si>
  <si>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</si>
  <si>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</si>
  <si>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</si>
  <si>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</si>
  <si>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</si>
  <si>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</si>
  <si>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</si>
  <si>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</si>
  <si>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</si>
  <si>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</si>
  <si>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</si>
  <si>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</si>
  <si>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</si>
  <si>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</si>
  <si>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</si>
  <si>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</si>
  <si>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</si>
  <si>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</si>
  <si>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</si>
  <si>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</si>
  <si>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</si>
  <si>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</si>
  <si>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</si>
  <si>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</si>
  <si>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</si>
  <si>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</si>
  <si>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</si>
  <si>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</si>
  <si>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</si>
  <si>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</si>
  <si>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</si>
  <si>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</si>
  <si>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</si>
  <si>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</si>
  <si>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</si>
  <si>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</si>
  <si>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</si>
  <si>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</si>
  <si>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</si>
  <si>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</si>
  <si>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</si>
  <si>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</si>
  <si>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</si>
  <si>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</si>
  <si>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</si>
  <si>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</si>
  <si>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</si>
  <si>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</si>
  <si>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</si>
  <si>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</si>
  <si>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</si>
  <si>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</si>
  <si>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</si>
  <si>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</si>
  <si>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</si>
  <si>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</si>
  <si>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</si>
  <si>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</si>
  <si>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</si>
  <si>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</si>
  <si>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</si>
  <si>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</si>
  <si>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</si>
  <si>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</si>
  <si>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</si>
  <si>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</si>
  <si>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</si>
  <si>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</si>
  <si>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</si>
  <si>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</si>
  <si>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</si>
  <si>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</si>
  <si>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</si>
  <si>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</si>
  <si>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</si>
  <si>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</si>
  <si>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</si>
  <si>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</si>
  <si>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</si>
  <si>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</si>
  <si>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</si>
  <si>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</si>
  <si>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</si>
  <si>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</si>
  <si>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</si>
  <si>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</si>
  <si>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</si>
  <si>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</si>
  <si>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</si>
  <si>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</si>
  <si>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</si>
  <si>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</si>
  <si>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</si>
  <si>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</si>
  <si>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</si>
  <si>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</si>
  <si>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</si>
  <si>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</si>
  <si>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</si>
  <si>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</si>
  <si>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</si>
  <si>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</si>
  <si>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</si>
  <si>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</si>
  <si>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</si>
  <si>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</si>
  <si>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</si>
  <si>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</si>
  <si>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</si>
  <si>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</si>
  <si>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</si>
  <si>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</si>
  <si>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</si>
  <si>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</si>
  <si>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</si>
  <si>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</si>
  <si>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</si>
  <si>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</si>
  <si>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</si>
  <si>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</si>
  <si>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</si>
  <si>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</si>
  <si>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</si>
  <si>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</si>
  <si>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</si>
  <si>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</si>
  <si>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</si>
  <si>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</si>
  <si>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</si>
  <si>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</si>
  <si>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</si>
  <si>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</si>
  <si>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</si>
  <si>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</si>
  <si>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</si>
  <si>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</si>
  <si>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</si>
  <si>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</si>
  <si>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</si>
  <si>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</si>
  <si>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</si>
  <si>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</si>
  <si>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</si>
  <si>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</si>
  <si>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</si>
  <si>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</si>
  <si>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</si>
  <si>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</si>
  <si>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</si>
  <si>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</si>
  <si>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</si>
  <si>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</si>
  <si>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</si>
  <si>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</si>
  <si>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</si>
  <si>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</si>
  <si>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</si>
  <si>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</si>
  <si>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</si>
  <si>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</si>
  <si>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</si>
  <si>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</si>
  <si>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</si>
  <si>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</si>
  <si>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</si>
  <si>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</si>
  <si>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</si>
  <si>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</si>
  <si>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</si>
  <si>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</si>
  <si>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</si>
  <si>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</si>
  <si>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</si>
  <si>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</si>
  <si>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</si>
  <si>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</si>
  <si>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</si>
  <si>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</si>
  <si>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</si>
  <si>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</si>
  <si>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</si>
  <si>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</si>
  <si>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</si>
  <si>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</si>
  <si>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</si>
  <si>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</si>
  <si>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</si>
  <si>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</si>
  <si>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</si>
  <si>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</si>
  <si>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</si>
  <si>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</si>
  <si>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</si>
  <si>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</si>
  <si>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</si>
  <si>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</si>
  <si>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</si>
  <si>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</si>
  <si>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</si>
  <si>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</si>
  <si>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</si>
  <si>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</si>
  <si>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</si>
  <si>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</si>
  <si>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</si>
  <si>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</si>
  <si>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</si>
  <si>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</si>
  <si>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</si>
  <si>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</si>
  <si>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</si>
  <si>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</si>
  <si>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</si>
  <si>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</si>
  <si>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</si>
  <si>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</si>
  <si>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</si>
  <si>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</si>
  <si>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</si>
  <si>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</si>
  <si>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</si>
  <si>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</si>
  <si>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</si>
  <si>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</si>
  <si>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</si>
  <si>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</si>
  <si>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</si>
  <si>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</si>
  <si>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</si>
  <si>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</si>
  <si>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</si>
  <si>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</si>
  <si>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</si>
  <si>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</si>
  <si>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</si>
  <si>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</si>
  <si>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</si>
  <si>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</si>
  <si>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</si>
  <si>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</si>
  <si>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</si>
  <si>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</si>
  <si>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</si>
  <si>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</si>
  <si>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</si>
  <si>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</si>
  <si>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</si>
  <si>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</si>
  <si>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</si>
  <si>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</si>
  <si>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</si>
  <si>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</si>
  <si>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</si>
  <si>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</si>
  <si>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</si>
  <si>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</si>
  <si>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</si>
  <si>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</si>
  <si>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</si>
  <si>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</si>
  <si>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</si>
  <si>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</si>
  <si>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</si>
  <si>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</si>
  <si>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</si>
  <si>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</si>
  <si>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</si>
  <si>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</si>
  <si>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</si>
  <si>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</si>
  <si>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</si>
  <si>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</si>
  <si>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</si>
  <si>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</si>
  <si>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</si>
  <si>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</si>
  <si>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</si>
  <si>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</si>
  <si>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</si>
  <si>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</si>
  <si>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</si>
  <si>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</si>
  <si>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</si>
  <si>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</si>
  <si>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</si>
  <si>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</si>
  <si>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</si>
  <si>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</si>
  <si>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</si>
  <si>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</si>
  <si>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</si>
  <si>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</si>
  <si>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</si>
  <si>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</si>
  <si>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</si>
  <si>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</si>
  <si>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</si>
  <si>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</si>
  <si>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</si>
  <si>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</si>
  <si>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</si>
  <si>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</si>
  <si>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</si>
  <si>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</si>
  <si>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</si>
  <si>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</si>
  <si>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</si>
  <si>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</si>
  <si>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</si>
  <si>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</si>
  <si>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</si>
  <si>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</si>
  <si>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</si>
  <si>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</si>
  <si>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</si>
  <si>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</si>
  <si>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</si>
  <si>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</si>
  <si>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</si>
  <si>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</si>
  <si>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</si>
  <si>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</si>
  <si>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</si>
  <si>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</si>
  <si>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</si>
  <si>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</si>
  <si>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</si>
  <si>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</si>
  <si>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</si>
  <si>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</si>
  <si>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</si>
  <si>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</si>
  <si>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</si>
  <si>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</si>
  <si>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</si>
  <si>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</si>
  <si>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</si>
  <si>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</si>
  <si>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</si>
  <si>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</si>
  <si>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</si>
  <si>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</si>
  <si>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</si>
  <si>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</si>
  <si>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</si>
  <si>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</si>
  <si>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</si>
  <si>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</si>
  <si>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</si>
  <si>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</si>
  <si>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</si>
  <si>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</si>
  <si>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</si>
  <si>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</si>
  <si>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</si>
  <si>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</si>
  <si>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</si>
  <si>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</si>
  <si>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</si>
  <si>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</si>
  <si>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</si>
  <si>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</si>
  <si>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</si>
  <si>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</si>
  <si>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</si>
  <si>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</si>
  <si>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</si>
  <si>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</si>
  <si>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</si>
  <si>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</si>
  <si>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</si>
  <si>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</si>
  <si>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</si>
  <si>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</si>
  <si>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</si>
  <si>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</si>
  <si>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</si>
  <si>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</si>
  <si>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</si>
  <si>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</si>
  <si>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</si>
  <si>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</si>
  <si>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</si>
  <si>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</si>
  <si>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</si>
  <si>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</si>
  <si>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</si>
  <si>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</si>
  <si>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</si>
  <si>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</si>
  <si>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</si>
  <si>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</si>
  <si>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</si>
  <si>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</si>
  <si>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</si>
  <si>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</si>
  <si>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</si>
  <si>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</si>
  <si>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</si>
  <si>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</si>
  <si>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</si>
  <si>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</si>
  <si>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</si>
  <si>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</si>
  <si>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</si>
  <si>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</si>
  <si>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</si>
  <si>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</si>
  <si>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</si>
  <si>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</si>
  <si>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</si>
  <si>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</si>
  <si>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</si>
  <si>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</si>
  <si>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</si>
  <si>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</si>
  <si>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</si>
  <si>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</si>
  <si>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</si>
  <si>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</si>
  <si>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</si>
  <si>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</si>
  <si>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</si>
  <si>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</si>
  <si>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</si>
  <si>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</si>
  <si>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</si>
  <si>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</si>
  <si>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</si>
  <si>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</si>
  <si>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</si>
  <si>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</si>
  <si>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</si>
  <si>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</si>
  <si>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</si>
  <si>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</si>
  <si>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</si>
  <si>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</si>
  <si>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</si>
  <si>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</si>
  <si>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</si>
  <si>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</si>
  <si>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</si>
  <si>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</si>
  <si>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</si>
  <si>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</si>
  <si>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</si>
  <si>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</si>
  <si>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</si>
  <si>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</si>
  <si>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</si>
  <si>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</si>
  <si>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</si>
  <si>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</si>
  <si>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</si>
  <si>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</si>
  <si>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</si>
  <si>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</si>
  <si>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</si>
  <si>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</si>
  <si>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</si>
  <si>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</si>
  <si>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</si>
  <si>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</si>
  <si>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</si>
  <si>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</si>
  <si>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</si>
  <si>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</si>
  <si>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</si>
  <si>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</si>
  <si>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</si>
  <si>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</si>
  <si>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</si>
  <si>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</si>
  <si>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</si>
  <si>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</si>
  <si>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</si>
  <si>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</si>
  <si>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</si>
  <si>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</si>
  <si>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</si>
  <si>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</si>
  <si>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</si>
  <si>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</si>
  <si>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</si>
  <si>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</si>
  <si>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</si>
  <si>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</si>
  <si>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</si>
  <si>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</si>
  <si>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</si>
  <si>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</si>
  <si>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</si>
  <si>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</si>
  <si>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</si>
  <si>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</si>
  <si>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</si>
  <si>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</si>
  <si>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</si>
  <si>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</si>
  <si>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</si>
  <si>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</si>
  <si>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</si>
  <si>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</si>
  <si>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</si>
  <si>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</si>
  <si>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</si>
  <si>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</si>
  <si>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</si>
  <si>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</si>
  <si>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</si>
  <si>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</si>
  <si>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</si>
  <si>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</si>
  <si>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</si>
  <si>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</si>
  <si>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</si>
  <si>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</si>
  <si>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</si>
  <si>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</si>
  <si>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</si>
  <si>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</si>
  <si>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</si>
  <si>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</si>
  <si>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</si>
  <si>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</si>
  <si>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</si>
  <si>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</si>
  <si>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</si>
  <si>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</si>
  <si>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</si>
  <si>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</si>
  <si>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</si>
  <si>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</si>
  <si>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</si>
  <si>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</si>
  <si>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</si>
  <si>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</si>
  <si>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</si>
  <si>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</si>
  <si>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</si>
  <si>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</si>
  <si>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</si>
  <si>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</si>
  <si>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</si>
  <si>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</si>
  <si>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</si>
  <si>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</si>
  <si>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</si>
  <si>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</si>
  <si>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</si>
  <si>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</si>
  <si>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</si>
  <si>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</si>
  <si>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</si>
  <si>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</si>
  <si>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</si>
  <si>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</si>
  <si>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</si>
  <si>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</si>
  <si>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</si>
  <si>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</si>
  <si>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</si>
  <si>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</si>
  <si>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</si>
  <si>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</si>
  <si>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</si>
  <si>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</si>
  <si>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</si>
  <si>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</si>
  <si>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</si>
  <si>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</si>
  <si>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</si>
  <si>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</si>
  <si>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</si>
  <si>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</si>
  <si>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</si>
  <si>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</si>
  <si>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</si>
  <si>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</si>
  <si>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</si>
  <si>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</si>
  <si>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</si>
  <si>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</si>
  <si>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</si>
  <si>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</si>
  <si>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</si>
  <si>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</si>
  <si>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</si>
  <si>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</si>
  <si>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</si>
  <si>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</si>
  <si>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</si>
  <si>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</si>
  <si>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</si>
  <si>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</si>
  <si>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</si>
  <si>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</si>
  <si>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</si>
  <si>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</si>
  <si>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</si>
  <si>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</si>
  <si>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</si>
  <si>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</si>
  <si>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</si>
  <si>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</si>
  <si>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</si>
  <si>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</si>
  <si>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</si>
  <si>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</si>
  <si>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</si>
  <si>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</si>
  <si>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</si>
  <si>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</si>
  <si>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</si>
  <si>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</si>
  <si>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</si>
  <si>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</si>
  <si>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</si>
  <si>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</si>
  <si>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</si>
  <si>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</si>
  <si>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</si>
  <si>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</si>
  <si>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</si>
  <si>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</si>
  <si>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</si>
  <si>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</si>
  <si>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</si>
  <si>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</si>
  <si>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</si>
  <si>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</si>
  <si>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</si>
  <si>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</si>
  <si>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</si>
  <si>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</si>
  <si>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</si>
  <si>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</si>
  <si>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</si>
  <si>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</si>
  <si>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</si>
  <si>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</si>
  <si>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</si>
  <si>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</si>
  <si>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</si>
  <si>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</si>
  <si>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</si>
  <si>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</si>
  <si>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</si>
  <si>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</si>
  <si>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</si>
  <si>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</si>
  <si>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</si>
  <si>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</si>
  <si>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</si>
  <si>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</si>
  <si>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</si>
  <si>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</si>
  <si>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</si>
  <si>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</si>
  <si>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</si>
  <si>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</si>
  <si>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</si>
  <si>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</si>
  <si>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</si>
  <si>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</si>
  <si>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</si>
  <si>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</si>
  <si>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</si>
  <si>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</si>
  <si>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</si>
  <si>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</si>
  <si>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</si>
  <si>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</si>
  <si>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</si>
  <si>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</si>
  <si>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</si>
  <si>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</si>
  <si>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</si>
  <si>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</si>
  <si>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</si>
  <si>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</si>
  <si>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</si>
  <si>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</si>
  <si>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</si>
  <si>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</si>
  <si>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</si>
  <si>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</si>
  <si>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</si>
  <si>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</si>
  <si>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</si>
  <si>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</si>
  <si>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</si>
  <si>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</si>
  <si>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</si>
  <si>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</si>
  <si>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</si>
  <si>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</si>
  <si>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</si>
  <si>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</si>
  <si>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</si>
  <si>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</si>
  <si>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</si>
  <si>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</si>
  <si>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</si>
  <si>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</si>
  <si>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</si>
  <si>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</si>
  <si>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</si>
  <si>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</si>
  <si>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</si>
  <si>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</si>
  <si>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</si>
  <si>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</si>
  <si>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</si>
  <si>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</si>
  <si>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</si>
  <si>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</si>
  <si>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</si>
  <si>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</si>
  <si>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</si>
  <si>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</si>
  <si>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</si>
  <si>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</si>
  <si>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</si>
  <si>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</si>
  <si>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</si>
  <si>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</si>
  <si>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</si>
  <si>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</si>
  <si>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</si>
  <si>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</si>
  <si>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</si>
  <si>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</si>
  <si>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</si>
  <si>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</si>
  <si>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</si>
  <si>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</si>
  <si>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</si>
  <si>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</si>
  <si>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</si>
  <si>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</si>
  <si>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</si>
  <si>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</si>
  <si>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</si>
  <si>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</si>
  <si>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</si>
  <si>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</si>
  <si>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</si>
  <si>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</si>
  <si>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</si>
  <si>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</si>
  <si>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</si>
  <si>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</si>
  <si>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</si>
  <si>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</si>
  <si>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</si>
  <si>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</si>
  <si>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</si>
  <si>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</si>
  <si>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</si>
  <si>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</si>
  <si>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</si>
  <si>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</si>
  <si>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</si>
  <si>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</si>
  <si>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</si>
  <si>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</si>
  <si>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</si>
  <si>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</si>
  <si>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</si>
  <si>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</si>
  <si>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</si>
  <si>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</si>
  <si>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</si>
  <si>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</si>
  <si>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</si>
  <si>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</si>
  <si>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</si>
  <si>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</si>
  <si>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</si>
  <si>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</si>
  <si>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</si>
  <si>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</si>
  <si>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</si>
  <si>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</si>
  <si>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</si>
  <si>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</si>
  <si>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</si>
  <si>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</si>
  <si>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</si>
  <si>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</si>
  <si>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</si>
  <si>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</si>
  <si>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</si>
  <si>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</si>
  <si>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</si>
  <si>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</si>
  <si>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</si>
  <si>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</si>
  <si>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</si>
  <si>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</si>
  <si>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</si>
  <si>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</si>
  <si>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</si>
  <si>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</si>
  <si>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</si>
  <si>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</si>
  <si>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</si>
  <si>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</si>
  <si>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</si>
  <si>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</si>
  <si>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</si>
  <si>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</si>
  <si>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</si>
  <si>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</si>
  <si>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</si>
  <si>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</si>
  <si>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</si>
  <si>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</si>
  <si>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</si>
  <si>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</si>
  <si>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</si>
  <si>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</si>
  <si>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</si>
  <si>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</si>
  <si>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</si>
  <si>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</si>
  <si>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</si>
  <si>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</si>
  <si>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</si>
  <si>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</si>
  <si>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</si>
  <si>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</si>
  <si>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</si>
  <si>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</si>
  <si>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</si>
  <si>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</si>
  <si>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</si>
  <si>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</si>
  <si>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</si>
  <si>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</si>
  <si>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</si>
  <si>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</si>
  <si>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</si>
  <si>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</si>
  <si>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</si>
  <si>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</si>
  <si>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</si>
  <si>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</si>
  <si>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</si>
  <si>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</si>
  <si>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</si>
  <si>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</si>
  <si>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</si>
  <si>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</si>
  <si>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</si>
  <si>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</si>
  <si>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</si>
  <si>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</si>
  <si>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</si>
  <si>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</si>
  <si>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</si>
  <si>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</si>
  <si>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</si>
  <si>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</si>
  <si>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</si>
  <si>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</si>
  <si>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</si>
  <si>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</si>
  <si>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</si>
  <si>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</si>
  <si>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</si>
  <si>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</si>
  <si>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</si>
  <si>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</si>
  <si>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</si>
  <si>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</si>
  <si>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</si>
  <si>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</si>
  <si>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</si>
  <si>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</si>
  <si>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</si>
  <si>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</si>
  <si>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</si>
  <si>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</si>
  <si>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</si>
  <si>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</si>
  <si>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</si>
  <si>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</si>
  <si>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</si>
  <si>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</si>
  <si>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</si>
  <si>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</si>
  <si>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</si>
  <si>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</si>
  <si>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</si>
  <si>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</si>
  <si>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</si>
  <si>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</si>
  <si>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</si>
  <si>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</si>
  <si>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</si>
  <si>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</si>
  <si>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</si>
  <si>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</si>
  <si>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</si>
  <si>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</si>
  <si>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</si>
  <si>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</si>
  <si>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</si>
  <si>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</si>
  <si>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</si>
  <si>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</si>
  <si>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</si>
  <si>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</si>
  <si>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</si>
  <si>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</si>
  <si>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</si>
  <si>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</si>
  <si>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</si>
  <si>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</si>
  <si>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</si>
  <si>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</si>
  <si>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</si>
  <si>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</si>
  <si>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</si>
  <si>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</si>
  <si>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</si>
  <si>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</si>
  <si>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</si>
  <si>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</si>
  <si>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</si>
  <si>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</si>
  <si>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</si>
  <si>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</si>
  <si>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</si>
  <si>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</si>
  <si>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</si>
  <si>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</si>
  <si>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</si>
  <si>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</si>
  <si>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</si>
  <si>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</si>
  <si>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</si>
  <si>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</si>
  <si>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</si>
  <si>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</si>
  <si>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</si>
  <si>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</si>
  <si>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</si>
  <si>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</si>
  <si>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</si>
  <si>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</si>
  <si>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</si>
  <si>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</si>
  <si>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</si>
  <si>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</si>
  <si>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</si>
  <si>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</si>
  <si>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</si>
  <si>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</si>
  <si>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</si>
  <si>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</si>
  <si>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</si>
  <si>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</si>
  <si>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</si>
  <si>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</si>
  <si>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</si>
  <si>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</si>
  <si>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</si>
  <si>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</si>
  <si>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</si>
  <si>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</si>
  <si>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</si>
  <si>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</si>
  <si>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</si>
  <si>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</si>
  <si>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</si>
  <si>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</si>
  <si>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</si>
  <si>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</si>
  <si>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</si>
  <si>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</si>
  <si>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</si>
  <si>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</si>
  <si>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</si>
  <si>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</si>
  <si>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</si>
  <si>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</si>
  <si>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</si>
  <si>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</si>
  <si>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</si>
  <si>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</si>
  <si>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</si>
  <si>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</si>
  <si>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</si>
  <si>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</si>
  <si>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</si>
  <si>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</si>
  <si>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</si>
  <si>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</si>
  <si>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</si>
  <si>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</si>
  <si>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</si>
  <si>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</si>
  <si>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</si>
  <si>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</si>
  <si>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</si>
  <si>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</si>
  <si>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</si>
  <si>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</si>
  <si>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</si>
  <si>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</si>
  <si>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</si>
  <si>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</si>
  <si>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</si>
  <si>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</si>
  <si>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</si>
  <si>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</si>
  <si>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</si>
  <si>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</si>
  <si>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</si>
  <si>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</si>
  <si>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</si>
  <si>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</si>
  <si>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</si>
  <si>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</si>
  <si>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</si>
  <si>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</si>
  <si>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</si>
  <si>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</si>
  <si>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</si>
  <si>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</si>
  <si>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</si>
  <si>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</si>
  <si>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</si>
  <si>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</si>
  <si>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</si>
  <si>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</si>
  <si>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</si>
  <si>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</si>
  <si>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</si>
  <si>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</si>
  <si>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</si>
  <si>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</si>
  <si>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</si>
  <si>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</si>
  <si>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</si>
  <si>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</si>
  <si>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</si>
  <si>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</si>
  <si>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</si>
  <si>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</si>
  <si>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</si>
  <si>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</si>
  <si>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</si>
  <si>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</si>
  <si>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</si>
  <si>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</si>
  <si>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</si>
  <si>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</si>
  <si>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</si>
  <si>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</si>
  <si>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</si>
  <si>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</si>
  <si>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</si>
  <si>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</si>
  <si>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</si>
  <si>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</si>
  <si>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</si>
  <si>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</si>
  <si>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</si>
  <si>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</si>
  <si>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</si>
  <si>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</si>
  <si>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</si>
  <si>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</si>
  <si>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</si>
  <si>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</si>
  <si>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</si>
  <si>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</si>
  <si>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</si>
  <si>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</si>
  <si>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</si>
  <si>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</si>
  <si>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</si>
  <si>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</si>
  <si>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</si>
  <si>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</si>
  <si>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</si>
  <si>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</si>
  <si>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</si>
  <si>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</si>
  <si>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</si>
  <si>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</si>
  <si>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</si>
  <si>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</si>
  <si>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</si>
  <si>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</si>
  <si>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</si>
  <si>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</si>
  <si>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</si>
  <si>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</si>
  <si>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</si>
  <si>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</si>
  <si>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</si>
  <si>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</si>
  <si>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</si>
  <si>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</si>
  <si>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</si>
  <si>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</si>
  <si>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</si>
  <si>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</si>
  <si>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</si>
  <si>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</si>
  <si>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</si>
  <si>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</si>
  <si>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</si>
  <si>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</si>
  <si>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</si>
  <si>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</si>
  <si>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</si>
  <si>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</si>
  <si>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</si>
  <si>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</si>
  <si>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</si>
  <si>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</si>
  <si>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</si>
  <si>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</si>
  <si>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</si>
  <si>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</si>
  <si>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</si>
  <si>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</si>
  <si>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</si>
  <si>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</si>
  <si>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</si>
  <si>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</si>
  <si>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</si>
  <si>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</si>
  <si>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</si>
  <si>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</si>
  <si>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</si>
  <si>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</si>
  <si>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</si>
  <si>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</si>
  <si>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</si>
  <si>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</si>
  <si>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</si>
  <si>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</si>
  <si>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</si>
  <si>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</si>
  <si>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</si>
  <si>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</si>
  <si>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</si>
  <si>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</si>
  <si>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</si>
  <si>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</si>
  <si>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</si>
  <si>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</si>
  <si>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</si>
  <si>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</si>
  <si>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</si>
  <si>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</si>
  <si>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</si>
  <si>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</si>
  <si>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</si>
  <si>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</si>
  <si>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</si>
  <si>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</si>
  <si>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</si>
  <si>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</si>
  <si>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</si>
  <si>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</si>
  <si>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</si>
  <si>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</si>
  <si>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</si>
  <si>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</si>
  <si>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</si>
  <si>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</si>
  <si>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</si>
  <si>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</si>
  <si>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</si>
  <si>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</si>
  <si>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</si>
  <si>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</si>
  <si>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</si>
  <si>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</si>
  <si>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</si>
  <si>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</si>
  <si>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</si>
  <si>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</si>
  <si>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</si>
  <si>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</si>
  <si>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</si>
  <si>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</si>
  <si>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</si>
  <si>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</si>
  <si>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</si>
  <si>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</si>
  <si>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</si>
  <si>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</si>
  <si>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</si>
  <si>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</si>
  <si>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</si>
  <si>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</si>
  <si>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</si>
  <si>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</si>
  <si>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</si>
  <si>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</si>
  <si>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</si>
  <si>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</si>
  <si>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</si>
  <si>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</si>
  <si>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</si>
  <si>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</si>
  <si>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</si>
  <si>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</si>
  <si>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</si>
  <si>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</si>
  <si>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</si>
  <si>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</si>
  <si>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</si>
  <si>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</si>
  <si>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</si>
  <si>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</si>
  <si>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</si>
  <si>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</si>
  <si>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</si>
  <si>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</si>
  <si>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</si>
  <si>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</si>
  <si>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</si>
  <si>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</si>
  <si>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</si>
  <si>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</si>
  <si>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</si>
  <si>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</si>
  <si>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</si>
  <si>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</si>
  <si>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</si>
  <si>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</si>
  <si>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</si>
  <si>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</si>
  <si>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</si>
  <si>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</si>
  <si>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</si>
  <si>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</si>
  <si>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</si>
  <si>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</si>
  <si>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</si>
  <si>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</si>
  <si>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</si>
  <si>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</si>
  <si>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</si>
  <si>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</si>
  <si>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</si>
  <si>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</si>
  <si>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</si>
  <si>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</si>
  <si>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</si>
  <si>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</si>
  <si>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</si>
  <si>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</si>
  <si>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</si>
  <si>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</si>
  <si>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</si>
  <si>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</si>
  <si>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</si>
  <si>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</si>
  <si>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</si>
  <si>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</si>
  <si>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</si>
  <si>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</si>
  <si>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</si>
  <si>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</si>
  <si>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</si>
  <si>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</si>
  <si>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</si>
  <si>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</si>
  <si>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</si>
  <si>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</si>
  <si>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</si>
  <si>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</si>
  <si>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</si>
  <si>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</si>
  <si>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</si>
  <si>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</si>
  <si>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</si>
  <si>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</si>
  <si>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</si>
  <si>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</si>
  <si>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</si>
  <si>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</si>
  <si>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</si>
  <si>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</si>
  <si>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</si>
  <si>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</si>
  <si>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</si>
  <si>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</si>
  <si>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</si>
  <si>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</si>
  <si>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</si>
  <si>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</si>
  <si>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</si>
  <si>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</si>
  <si>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</si>
  <si>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</si>
  <si>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</si>
  <si>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</si>
  <si>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</si>
  <si>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</si>
  <si>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</si>
  <si>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</si>
  <si>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</si>
  <si>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</si>
  <si>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</si>
  <si>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</si>
  <si>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</si>
  <si>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</si>
  <si>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</si>
  <si>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</si>
  <si>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</si>
  <si>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</si>
  <si>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</si>
  <si>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</si>
  <si>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</si>
  <si>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</si>
  <si>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</si>
  <si>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</si>
  <si>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</si>
  <si>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</si>
  <si>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</si>
  <si>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</si>
  <si>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</si>
  <si>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</si>
  <si>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</si>
  <si>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</si>
  <si>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</si>
  <si>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</si>
  <si>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</si>
  <si>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</si>
  <si>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</si>
  <si>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</si>
  <si>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</si>
  <si>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</si>
  <si>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</si>
  <si>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</si>
  <si>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</si>
  <si>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</si>
  <si>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</si>
  <si>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</si>
  <si>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</si>
  <si>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</si>
  <si>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</si>
  <si>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</si>
  <si>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</si>
  <si>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</si>
  <si>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</si>
  <si>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</si>
  <si>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</si>
  <si>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</si>
  <si>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</si>
  <si>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</si>
  <si>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</si>
  <si>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</si>
  <si>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</si>
  <si>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</si>
  <si>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</si>
  <si>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</si>
  <si>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</si>
  <si>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</si>
  <si>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</si>
  <si>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</si>
  <si>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</si>
  <si>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</si>
  <si>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</si>
  <si>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</si>
  <si>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</si>
  <si>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</si>
  <si>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</si>
  <si>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</si>
  <si>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</si>
  <si>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</si>
  <si>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</si>
  <si>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</si>
  <si>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</si>
  <si>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</si>
  <si>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</si>
  <si>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</si>
  <si>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</si>
  <si>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</si>
  <si>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</si>
  <si>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</si>
  <si>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</si>
  <si>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</si>
  <si>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</si>
  <si>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</si>
  <si>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</si>
  <si>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</si>
  <si>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</si>
  <si>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</si>
  <si>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</si>
  <si>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</si>
  <si>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</si>
  <si>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</si>
  <si>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</si>
  <si>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</si>
  <si>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</si>
  <si>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</si>
  <si>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</si>
  <si>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</si>
  <si>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</si>
  <si>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</si>
  <si>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</si>
  <si>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</si>
  <si>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</si>
  <si>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</si>
  <si>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</si>
  <si>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</si>
  <si>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</si>
  <si>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</si>
  <si>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</si>
  <si>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</si>
  <si>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</si>
  <si>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</si>
  <si>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</si>
  <si>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</si>
  <si>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</si>
  <si>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</si>
  <si>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</si>
  <si>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</si>
  <si>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</si>
  <si>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</si>
  <si>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</si>
  <si>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</si>
  <si>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</si>
  <si>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</si>
  <si>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</si>
  <si>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</si>
  <si>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</si>
  <si>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</si>
  <si>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</si>
  <si>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</si>
  <si>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</si>
  <si>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</si>
  <si>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</si>
  <si>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</si>
  <si>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</si>
  <si>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</si>
  <si>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</si>
  <si>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</si>
  <si>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</si>
  <si>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</si>
  <si>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</si>
  <si>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</si>
  <si>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</si>
  <si>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</si>
  <si>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</si>
  <si>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</si>
  <si>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</si>
  <si>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</si>
  <si>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</si>
  <si>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</si>
  <si>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</si>
  <si>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</si>
  <si>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</si>
  <si>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</si>
  <si>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</si>
  <si>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</si>
  <si>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</si>
  <si>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</si>
  <si>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</si>
  <si>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</si>
  <si>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</si>
  <si>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</si>
  <si>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</si>
  <si>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</si>
  <si>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</si>
  <si>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</si>
  <si>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</si>
  <si>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</si>
  <si>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</si>
  <si>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</si>
  <si>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</si>
  <si>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</si>
  <si>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</si>
  <si>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</si>
  <si>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</si>
  <si>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</si>
  <si>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</si>
  <si>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</si>
  <si>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</si>
  <si>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</si>
  <si>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</si>
  <si>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</si>
  <si>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</si>
  <si>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</si>
  <si>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</si>
  <si>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</si>
  <si>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</si>
  <si>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</si>
  <si>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</si>
  <si>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</si>
  <si>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</si>
  <si>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</si>
  <si>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</si>
  <si>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</si>
  <si>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</si>
  <si>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</si>
  <si>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</si>
  <si>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</si>
  <si>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</si>
  <si>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</si>
  <si>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</si>
  <si>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</si>
  <si>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</si>
  <si>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</si>
  <si>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</si>
  <si>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</si>
  <si>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</si>
  <si>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</si>
  <si>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</si>
  <si>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</si>
  <si>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</si>
  <si>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</si>
  <si>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</si>
  <si>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</si>
  <si>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</si>
  <si>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</si>
  <si>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</si>
  <si>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</si>
  <si>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</si>
  <si>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</si>
  <si>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</si>
  <si>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</si>
  <si>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</si>
  <si>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</si>
  <si>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</si>
  <si>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</si>
  <si>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</si>
  <si>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</si>
  <si>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</si>
  <si>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</si>
  <si>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</si>
  <si>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</si>
  <si>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</si>
  <si>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</si>
  <si>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</si>
  <si>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</si>
  <si>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</si>
  <si>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</si>
  <si>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</si>
  <si>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</si>
  <si>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</si>
  <si>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</si>
  <si>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</si>
  <si>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</si>
  <si>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</si>
  <si>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</si>
  <si>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</si>
  <si>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</si>
  <si>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</si>
  <si>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</si>
  <si>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</si>
  <si>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</si>
  <si>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</si>
  <si>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</si>
  <si>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</si>
  <si>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</si>
  <si>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</si>
  <si>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</si>
  <si>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</si>
  <si>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</si>
  <si>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</si>
  <si>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</si>
  <si>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</si>
  <si>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</si>
  <si>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</si>
  <si>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</si>
  <si>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</si>
  <si>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</si>
  <si>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</si>
  <si>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</si>
  <si>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</si>
  <si>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</si>
  <si>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</si>
  <si>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</si>
  <si>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</si>
  <si>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</si>
  <si>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</si>
  <si>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</si>
  <si>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</si>
  <si>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</si>
  <si>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</si>
  <si>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</si>
  <si>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</si>
  <si>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</si>
  <si>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</si>
  <si>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</si>
  <si>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</si>
  <si>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</si>
  <si>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</si>
  <si>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</si>
  <si>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</si>
  <si>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</si>
  <si>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</si>
  <si>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</si>
  <si>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</si>
  <si>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</si>
  <si>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</si>
  <si>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</si>
  <si>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</si>
  <si>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</si>
  <si>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</si>
  <si>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</si>
  <si>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</si>
  <si>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</si>
  <si>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</si>
  <si>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</si>
  <si>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</si>
  <si>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</si>
  <si>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</si>
  <si>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</si>
  <si>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</si>
  <si>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</si>
  <si>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</si>
  <si>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</si>
  <si>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</si>
  <si>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</si>
  <si>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</si>
  <si>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</si>
  <si>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</si>
  <si>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</si>
  <si>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</si>
  <si>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</si>
  <si>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</si>
  <si>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</si>
  <si>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</si>
  <si>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</si>
  <si>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</si>
  <si>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</si>
  <si>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</si>
  <si>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</si>
  <si>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</si>
  <si>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</si>
  <si>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</si>
  <si>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</si>
  <si>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</si>
  <si>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</si>
  <si>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</si>
  <si>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</si>
  <si>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</si>
  <si>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</si>
  <si>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</si>
  <si>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</si>
  <si>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</si>
  <si>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</si>
  <si>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</si>
  <si>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</si>
  <si>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</si>
  <si>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</si>
  <si>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</si>
  <si>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</si>
  <si>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</si>
  <si>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</si>
  <si>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</si>
  <si>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</si>
  <si>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</si>
  <si>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</si>
  <si>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</si>
  <si>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</si>
  <si>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</si>
  <si>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</si>
  <si>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</si>
  <si>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</si>
  <si>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</si>
  <si>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</si>
  <si>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</si>
  <si>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</si>
  <si>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</si>
  <si>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</si>
  <si>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</si>
  <si>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</si>
  <si>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</si>
  <si>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</si>
  <si>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</si>
  <si>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</si>
  <si>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</si>
  <si>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</si>
  <si>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</si>
  <si>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</si>
  <si>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</si>
  <si>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</si>
  <si>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</si>
  <si>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</si>
  <si>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</si>
  <si>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</si>
  <si>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</si>
  <si>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</si>
  <si>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</si>
  <si>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</si>
  <si>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</si>
  <si>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</si>
  <si>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</si>
  <si>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</si>
  <si>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</si>
  <si>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</si>
  <si>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</si>
  <si>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</si>
  <si>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</si>
  <si>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</si>
  <si>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</si>
  <si>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</si>
  <si>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</si>
  <si>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</si>
  <si>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</si>
  <si>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</si>
  <si>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</si>
  <si>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</si>
  <si>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</si>
  <si>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</si>
  <si>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</si>
  <si>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</si>
  <si>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</si>
  <si>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</si>
  <si>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</si>
  <si>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</si>
  <si>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</si>
  <si>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</si>
  <si>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</si>
  <si>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</si>
  <si>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</si>
  <si>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</si>
  <si>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</si>
  <si>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</si>
  <si>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</si>
  <si>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</si>
  <si>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</si>
  <si>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</si>
  <si>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</si>
  <si>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</si>
  <si>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</si>
  <si>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</si>
  <si>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</si>
  <si>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</si>
  <si>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</si>
  <si>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</si>
  <si>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</si>
  <si>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</si>
  <si>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</si>
  <si>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</si>
  <si>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</si>
  <si>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</si>
  <si>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</si>
  <si>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</si>
  <si>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</si>
  <si>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</si>
  <si>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</si>
  <si>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</si>
  <si>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</si>
  <si>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</si>
  <si>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</si>
  <si>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</si>
  <si>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</si>
  <si>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</si>
  <si>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</si>
  <si>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</si>
  <si>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</si>
  <si>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</si>
  <si>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</si>
  <si>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</si>
  <si>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</si>
  <si>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</si>
  <si>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</si>
  <si>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</si>
  <si>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</si>
  <si>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</si>
  <si>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</si>
  <si>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</si>
  <si>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</si>
  <si>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</si>
  <si>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</si>
  <si>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</si>
  <si>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</si>
  <si>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</si>
  <si>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</si>
  <si>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</si>
  <si>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</si>
  <si>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</si>
  <si>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</si>
  <si>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</si>
  <si>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</si>
  <si>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</si>
  <si>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</si>
  <si>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</si>
  <si>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</si>
  <si>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</si>
  <si>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</si>
  <si>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</si>
  <si>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</si>
  <si>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</si>
  <si>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</si>
  <si>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</si>
  <si>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</si>
  <si>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</si>
  <si>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</si>
  <si>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</si>
  <si>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</si>
  <si>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</si>
  <si>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</si>
  <si>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</si>
  <si>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</si>
  <si>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</si>
  <si>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</si>
  <si>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</si>
  <si>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</si>
  <si>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</si>
  <si>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</si>
  <si>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</si>
  <si>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</si>
  <si>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</si>
  <si>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</si>
  <si>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</si>
  <si>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</si>
  <si>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</si>
  <si>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</si>
  <si>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</si>
  <si>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</si>
  <si>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</si>
  <si>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</si>
  <si>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</si>
  <si>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</si>
  <si>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</si>
  <si>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</si>
  <si>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</si>
  <si>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</si>
  <si>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</si>
  <si>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</si>
  <si>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</si>
  <si>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</si>
  <si>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</si>
  <si>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</si>
  <si>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</si>
  <si>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</si>
  <si>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</si>
  <si>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</si>
  <si>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</si>
  <si>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</si>
  <si>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</si>
  <si>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</si>
  <si>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</si>
  <si>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</si>
  <si>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</si>
  <si>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</si>
  <si>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</si>
  <si>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</si>
  <si>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</si>
  <si>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</si>
  <si>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</si>
  <si>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</si>
  <si>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</si>
  <si>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</si>
  <si>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</si>
  <si>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</si>
  <si>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</si>
  <si>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</si>
  <si>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</si>
  <si>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</si>
  <si>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</si>
  <si>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</si>
  <si>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</si>
  <si>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</si>
  <si>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</si>
  <si>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</si>
  <si>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</si>
  <si>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</si>
  <si>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</si>
  <si>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</si>
  <si>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</si>
  <si>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</si>
  <si>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</si>
  <si>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</si>
  <si>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</si>
  <si>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</si>
  <si>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</si>
  <si>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</si>
  <si>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</si>
  <si>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</si>
  <si>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</si>
  <si>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</si>
  <si>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</si>
  <si>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</si>
  <si>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</si>
  <si>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</si>
  <si>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</si>
  <si>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</si>
  <si>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</si>
  <si>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</si>
  <si>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</si>
  <si>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</si>
  <si>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</si>
  <si>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</si>
  <si>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</si>
  <si>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</si>
  <si>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</si>
  <si>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</si>
  <si>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</si>
  <si>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</si>
  <si>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</si>
  <si>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</si>
  <si>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</si>
  <si>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</si>
  <si>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</si>
  <si>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</si>
  <si>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</si>
  <si>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</si>
  <si>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</si>
  <si>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</si>
  <si>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</si>
  <si>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</si>
  <si>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</si>
  <si>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</si>
  <si>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</si>
  <si>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</si>
  <si>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</si>
  <si>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</si>
  <si>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</si>
  <si>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</si>
  <si>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</si>
  <si>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</si>
  <si>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</si>
  <si>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</si>
  <si>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</si>
  <si>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</si>
  <si>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</si>
  <si>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</si>
  <si>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</si>
  <si>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</si>
  <si>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</si>
  <si>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</si>
  <si>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</si>
  <si>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</si>
  <si>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</si>
  <si>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</si>
  <si>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</si>
  <si>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</si>
  <si>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</si>
  <si>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</si>
  <si>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</si>
  <si>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</si>
  <si>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</si>
  <si>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</si>
  <si>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</si>
  <si>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</si>
  <si>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</si>
  <si>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</si>
  <si>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</si>
  <si>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</si>
  <si>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</si>
  <si>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</si>
  <si>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</si>
  <si>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</si>
  <si>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</si>
  <si>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</si>
  <si>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</si>
  <si>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</si>
  <si>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</si>
  <si>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</si>
  <si>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</si>
  <si>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</si>
  <si>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</si>
  <si>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</si>
  <si>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</si>
  <si>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</si>
  <si>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</si>
  <si>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</si>
  <si>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</si>
  <si>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</si>
  <si>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</si>
  <si>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</si>
  <si>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</si>
  <si>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</si>
  <si>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</si>
  <si>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</si>
  <si>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</si>
  <si>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</si>
  <si>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</si>
  <si>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</si>
  <si>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</si>
  <si>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</si>
  <si>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</si>
  <si>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</si>
  <si>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</si>
  <si>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</si>
  <si>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</si>
  <si>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</si>
  <si>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</si>
  <si>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</si>
  <si>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</si>
  <si>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</si>
  <si>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</si>
  <si>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</si>
  <si>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</si>
  <si>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</si>
  <si>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</si>
  <si>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</si>
  <si>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</si>
  <si>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</si>
  <si>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</si>
  <si>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</si>
  <si>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</si>
  <si>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</si>
  <si>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</si>
  <si>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</si>
  <si>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</si>
  <si>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</si>
  <si>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</si>
  <si>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</si>
  <si>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</si>
  <si>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</si>
  <si>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</si>
  <si>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</si>
  <si>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</si>
  <si>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</si>
  <si>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</si>
  <si>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</si>
  <si>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</si>
  <si>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</si>
  <si>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</si>
  <si>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</si>
  <si>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</si>
  <si>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</si>
  <si>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</si>
  <si>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</si>
  <si>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</si>
  <si>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</si>
  <si>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</si>
  <si>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</si>
  <si>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</si>
  <si>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</si>
  <si>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</si>
  <si>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</si>
  <si>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</si>
  <si>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</si>
  <si>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</si>
  <si>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</si>
  <si>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</si>
  <si>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</si>
  <si>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</si>
  <si>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</si>
  <si>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</si>
  <si>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</si>
  <si>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</si>
  <si>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</si>
  <si>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</si>
  <si>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</si>
  <si>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</si>
  <si>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</si>
  <si>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</si>
  <si>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</si>
  <si>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</si>
  <si>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</si>
  <si>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</si>
  <si>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</si>
  <si>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</si>
  <si>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</si>
  <si>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</si>
  <si>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</si>
  <si>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</si>
  <si>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</si>
  <si>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</si>
  <si>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</si>
  <si>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</si>
  <si>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</si>
  <si>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</si>
  <si>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</si>
  <si>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</si>
  <si>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</si>
  <si>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</si>
  <si>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</si>
  <si>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</si>
  <si>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</si>
  <si>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</si>
  <si>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</si>
  <si>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</si>
  <si>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</si>
  <si>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</si>
  <si>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</si>
  <si>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</si>
  <si>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</si>
  <si>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</si>
  <si>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</si>
  <si>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</si>
  <si>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</si>
  <si>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</si>
  <si>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</si>
  <si>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</si>
  <si>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</si>
  <si>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</si>
  <si>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</si>
  <si>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</si>
  <si>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</si>
  <si>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</si>
  <si>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</si>
  <si>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</si>
  <si>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</si>
  <si>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</si>
  <si>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</si>
  <si>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</si>
  <si>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</si>
  <si>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</si>
  <si>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</si>
  <si>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</si>
  <si>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</si>
  <si>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</si>
  <si>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</si>
  <si>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</si>
  <si>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</si>
  <si>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</si>
  <si>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</si>
  <si>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</si>
  <si>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</si>
  <si>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</si>
  <si>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</si>
  <si>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</si>
  <si>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</si>
  <si>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</si>
  <si>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</si>
  <si>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</si>
  <si>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</si>
  <si>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</si>
  <si>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</si>
  <si>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</si>
  <si>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</si>
  <si>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</si>
  <si>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</si>
  <si>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</si>
  <si>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</si>
  <si>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</si>
  <si>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</si>
  <si>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</si>
  <si>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</si>
  <si>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</si>
  <si>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</si>
  <si>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</si>
  <si>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</si>
  <si>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</si>
  <si>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</si>
  <si>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</si>
  <si>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</si>
  <si>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</si>
  <si>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</si>
  <si>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</si>
  <si>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</si>
  <si>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</si>
  <si>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</si>
  <si>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</si>
  <si>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</si>
  <si>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</si>
  <si>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</si>
  <si>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</si>
  <si>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</si>
  <si>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</si>
  <si>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</si>
  <si>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</si>
  <si>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</si>
  <si>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</si>
  <si>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</si>
  <si>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</si>
  <si>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</si>
  <si>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</si>
  <si>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</si>
  <si>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</si>
  <si>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</si>
  <si>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</si>
  <si>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</si>
  <si>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</si>
  <si>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</si>
  <si>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</si>
  <si>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</si>
  <si>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</si>
  <si>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</si>
  <si>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</si>
  <si>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</si>
  <si>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</si>
  <si>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</si>
  <si>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</si>
  <si>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</si>
  <si>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</si>
  <si>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</si>
  <si>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</si>
  <si>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</si>
  <si>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</si>
  <si>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</si>
  <si>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</si>
  <si>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</si>
  <si>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</si>
  <si>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</si>
  <si>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</si>
  <si>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</si>
  <si>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</si>
  <si>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</si>
  <si>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</si>
  <si>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</si>
  <si>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</si>
  <si>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</si>
  <si>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</si>
  <si>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</si>
  <si>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</si>
  <si>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</si>
  <si>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</si>
  <si>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</si>
  <si>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</si>
  <si>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</si>
  <si>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</si>
  <si>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</si>
  <si>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</si>
  <si>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</si>
  <si>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</si>
  <si>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</si>
  <si>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</si>
  <si>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</si>
  <si>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</si>
  <si>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</si>
  <si>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</si>
  <si>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</si>
  <si>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</si>
  <si>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</si>
  <si>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</si>
  <si>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</si>
  <si>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</si>
  <si>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</si>
  <si>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</si>
  <si>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</si>
  <si>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</si>
  <si>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</si>
  <si>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</si>
  <si>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</si>
  <si>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</si>
  <si>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</si>
  <si>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</si>
  <si>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</si>
  <si>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</si>
  <si>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</si>
  <si>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</si>
  <si>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</si>
  <si>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</si>
  <si>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</si>
  <si>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</si>
  <si>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</si>
  <si>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</si>
  <si>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</si>
  <si>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</si>
  <si>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</si>
  <si>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</si>
  <si>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</si>
  <si>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</si>
  <si>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</si>
  <si>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</si>
  <si>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</si>
  <si>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</si>
  <si>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</si>
  <si>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</si>
  <si>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</si>
  <si>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</si>
  <si>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</si>
  <si>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</si>
  <si>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</si>
  <si>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</si>
  <si>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</si>
  <si>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</si>
  <si>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</si>
  <si>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</si>
  <si>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</si>
  <si>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</si>
  <si>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</si>
  <si>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</si>
  <si>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</si>
  <si>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</si>
  <si>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</si>
  <si>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</si>
  <si>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</si>
  <si>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</si>
  <si>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</si>
  <si>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</si>
  <si>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</si>
  <si>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</si>
  <si>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</si>
  <si>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</si>
  <si>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</si>
  <si>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</si>
  <si>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</si>
  <si>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</si>
  <si>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</si>
  <si>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</si>
  <si>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</si>
  <si>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</si>
  <si>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</si>
  <si>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</si>
  <si>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</si>
  <si>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</si>
  <si>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</si>
  <si>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</si>
  <si>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</si>
  <si>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</si>
  <si>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</si>
  <si>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</si>
  <si>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</si>
  <si>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</si>
  <si>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</si>
  <si>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</si>
  <si>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</si>
  <si>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</si>
  <si>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</si>
  <si>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</si>
  <si>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</si>
  <si>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</si>
  <si>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</si>
  <si>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</si>
  <si>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</si>
  <si>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</si>
  <si>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</si>
  <si>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</si>
  <si>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</si>
  <si>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</si>
  <si>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</si>
  <si>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</si>
  <si>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</si>
  <si>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</si>
  <si>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</si>
  <si>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</si>
  <si>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</si>
  <si>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</si>
  <si>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</si>
  <si>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</si>
  <si>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</si>
  <si>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</si>
  <si>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</si>
  <si>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</si>
  <si>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</si>
  <si>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</si>
  <si>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</si>
  <si>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</si>
  <si>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</si>
  <si>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</si>
  <si>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</si>
  <si>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</si>
  <si>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</si>
  <si>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</si>
  <si>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</si>
  <si>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</si>
  <si>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</si>
  <si>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</si>
  <si>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</si>
  <si>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</si>
  <si>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</si>
  <si>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</si>
  <si>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</si>
  <si>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</si>
  <si>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</si>
  <si>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</si>
  <si>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</si>
  <si>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</si>
  <si>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</si>
  <si>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</si>
  <si>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</si>
  <si>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</si>
  <si>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</si>
  <si>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</si>
  <si>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</si>
  <si>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</si>
  <si>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</si>
  <si>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</si>
  <si>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</si>
  <si>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</si>
  <si>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</si>
  <si>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</si>
  <si>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</si>
  <si>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</si>
  <si>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</si>
  <si>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</si>
  <si>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</si>
  <si>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</si>
  <si>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</si>
  <si>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</si>
  <si>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</si>
  <si>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</si>
  <si>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</si>
  <si>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</si>
  <si>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</si>
  <si>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</si>
  <si>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</si>
  <si>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</si>
  <si>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</si>
  <si>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</si>
  <si>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</si>
  <si>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</si>
  <si>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</si>
  <si>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</si>
  <si>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</si>
  <si>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</si>
  <si>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</si>
  <si>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</si>
  <si>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</si>
  <si>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</si>
  <si>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</si>
  <si>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</si>
  <si>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</si>
  <si>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</si>
  <si>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</si>
  <si>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</si>
  <si>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</si>
  <si>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</si>
  <si>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</si>
  <si>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</si>
  <si>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</si>
  <si>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</si>
  <si>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</si>
  <si>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</si>
  <si>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</si>
  <si>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</si>
  <si>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</si>
  <si>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</si>
  <si>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</si>
  <si>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</si>
  <si>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</si>
  <si>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</si>
  <si>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</si>
  <si>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</si>
  <si>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</si>
  <si>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</si>
  <si>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</si>
  <si>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</si>
  <si>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</si>
  <si>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</si>
  <si>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</si>
  <si>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</si>
  <si>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</si>
  <si>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</si>
  <si>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</si>
  <si>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</si>
  <si>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</si>
  <si>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</si>
  <si>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</si>
  <si>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</si>
  <si>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</si>
  <si>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</si>
  <si>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</si>
  <si>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</si>
  <si>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</si>
  <si>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</si>
  <si>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</si>
  <si>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</si>
  <si>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</si>
  <si>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</si>
  <si>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</si>
  <si>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</si>
  <si>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</si>
  <si>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</si>
  <si>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</si>
  <si>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</si>
  <si>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</si>
  <si>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</si>
  <si>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</si>
  <si>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</si>
  <si>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</si>
  <si>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</si>
  <si>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</si>
  <si>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</si>
  <si>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</si>
  <si>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</si>
  <si>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</si>
  <si>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</si>
  <si>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</si>
  <si>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</si>
  <si>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</si>
  <si>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</si>
  <si>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</si>
  <si>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</si>
  <si>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</si>
  <si>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</si>
  <si>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</si>
  <si>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</si>
  <si>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</si>
  <si>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</si>
  <si>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</si>
  <si>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</si>
  <si>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</si>
  <si>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</si>
  <si>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</si>
  <si>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</si>
  <si>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</si>
  <si>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</si>
  <si>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</si>
  <si>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</si>
  <si>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</si>
  <si>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</si>
  <si>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</si>
  <si>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</si>
  <si>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</si>
  <si>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</si>
  <si>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</si>
  <si>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</si>
  <si>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</si>
  <si>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</si>
  <si>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</si>
  <si>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</si>
  <si>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</si>
  <si>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</si>
  <si>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</si>
  <si>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</si>
  <si>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</si>
  <si>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</si>
  <si>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</si>
  <si>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</si>
  <si>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</si>
  <si>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</si>
  <si>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</si>
  <si>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</si>
  <si>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</si>
  <si>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</si>
  <si>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</si>
  <si>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</si>
  <si>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</si>
  <si>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</si>
  <si>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</si>
  <si>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</si>
  <si>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</si>
  <si>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</si>
  <si>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</si>
  <si>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</si>
  <si>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</si>
  <si>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</si>
  <si>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</si>
  <si>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</si>
  <si>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</si>
  <si>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</si>
  <si>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</si>
  <si>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</si>
  <si>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</si>
  <si>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</si>
  <si>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</si>
  <si>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</si>
  <si>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</si>
  <si>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</si>
  <si>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</si>
  <si>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</si>
  <si>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</si>
  <si>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</si>
  <si>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</si>
  <si>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</si>
  <si>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</si>
  <si>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</si>
  <si>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</si>
  <si>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</si>
  <si>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</si>
  <si>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</si>
  <si>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</si>
  <si>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</si>
  <si>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</si>
  <si>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</si>
  <si>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</si>
  <si>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</si>
  <si>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</si>
  <si>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</si>
  <si>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</si>
  <si>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</si>
  <si>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</si>
  <si>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</si>
  <si>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</si>
  <si>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</si>
  <si>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</si>
  <si>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</si>
  <si>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</si>
  <si>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</si>
  <si>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</si>
  <si>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</si>
  <si>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</si>
  <si>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</si>
  <si>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</si>
  <si>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</si>
  <si>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</si>
  <si>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</si>
  <si>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</si>
  <si>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</si>
  <si>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</si>
  <si>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</si>
  <si>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</si>
  <si>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</si>
  <si>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</si>
  <si>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</si>
  <si>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</si>
  <si>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</si>
  <si>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</si>
  <si>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</si>
  <si>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</si>
  <si>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</si>
  <si>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</si>
  <si>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</si>
  <si>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</si>
  <si>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</si>
  <si>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</si>
  <si>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</si>
  <si>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</si>
  <si>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</si>
  <si>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</si>
  <si>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</si>
  <si>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</si>
  <si>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</si>
  <si>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</si>
  <si>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</si>
  <si>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</si>
  <si>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</si>
  <si>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</si>
  <si>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</si>
  <si>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</si>
  <si>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</si>
  <si>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</si>
  <si>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</si>
  <si>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</si>
  <si>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</si>
  <si>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</si>
  <si>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</si>
  <si>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</si>
  <si>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</si>
  <si>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</si>
  <si>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</si>
  <si>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</si>
  <si>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</si>
  <si>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</si>
  <si>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</si>
  <si>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</si>
  <si>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</si>
  <si>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</si>
  <si>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</si>
  <si>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</si>
  <si>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</si>
  <si>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</si>
  <si>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</si>
  <si>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</si>
  <si>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</si>
  <si>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</si>
  <si>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</si>
  <si>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</si>
  <si>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</si>
  <si>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</si>
  <si>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</si>
  <si>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</si>
  <si>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</si>
  <si>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</si>
  <si>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</si>
  <si>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</si>
  <si>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</si>
  <si>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</si>
  <si>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</si>
  <si>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</si>
  <si>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</si>
  <si>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</si>
  <si>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</si>
  <si>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</si>
  <si>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</si>
  <si>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</si>
  <si>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</si>
  <si>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</si>
  <si>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</si>
  <si>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</si>
  <si>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</si>
  <si>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</si>
  <si>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</si>
  <si>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</si>
  <si>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</si>
  <si>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</si>
  <si>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</si>
  <si>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</si>
  <si>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</si>
  <si>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</si>
  <si>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</si>
  <si>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</si>
  <si>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</si>
  <si>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</si>
  <si>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</si>
  <si>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</si>
  <si>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</si>
  <si>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</si>
  <si>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</si>
  <si>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</si>
  <si>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</si>
  <si>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</si>
  <si>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</si>
  <si>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</si>
  <si>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</si>
  <si>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</si>
  <si>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</si>
  <si>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</si>
  <si>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</si>
  <si>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</si>
  <si>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</si>
  <si>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</si>
  <si>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</si>
  <si>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</si>
  <si>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</si>
  <si>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</si>
  <si>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</si>
  <si>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</si>
  <si>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</si>
  <si>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</si>
  <si>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</si>
  <si>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</si>
  <si>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</si>
  <si>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</si>
  <si>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</si>
  <si>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</si>
  <si>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</si>
  <si>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</si>
  <si>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</si>
  <si>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</si>
  <si>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</si>
  <si>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</si>
  <si>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</si>
  <si>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</si>
  <si>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</si>
  <si>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</si>
  <si>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</si>
  <si>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</si>
  <si>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</si>
  <si>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</si>
  <si>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</si>
  <si>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</si>
  <si>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</si>
  <si>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</si>
  <si>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</si>
  <si>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</si>
  <si>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</si>
  <si>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</si>
  <si>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</si>
  <si>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</si>
  <si>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</si>
  <si>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</si>
  <si>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</si>
  <si>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</si>
  <si>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</si>
  <si>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</si>
  <si>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</si>
  <si>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</si>
  <si>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</si>
  <si>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</si>
  <si>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</si>
  <si>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</si>
  <si>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</si>
  <si>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</si>
  <si>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</si>
  <si>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</si>
  <si>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</si>
  <si>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</si>
  <si>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</si>
  <si>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</si>
  <si>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</si>
  <si>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</si>
  <si>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</si>
  <si>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</si>
  <si>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</si>
  <si>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</si>
  <si>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</si>
  <si>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</si>
  <si>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</si>
  <si>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</si>
  <si>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</si>
  <si>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</si>
  <si>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</si>
  <si>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</si>
  <si>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</si>
  <si>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</si>
  <si>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</si>
  <si>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</si>
  <si>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</si>
  <si>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</si>
  <si>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</si>
  <si>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</si>
  <si>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</si>
  <si>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</si>
  <si>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</si>
  <si>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</si>
  <si>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</si>
  <si>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</si>
  <si>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</si>
  <si>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</si>
  <si>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</si>
  <si>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</si>
  <si>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</si>
  <si>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</si>
  <si>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</si>
  <si>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</si>
  <si>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</si>
  <si>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</si>
  <si>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</si>
  <si>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</si>
  <si>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</si>
  <si>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</si>
  <si>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</si>
  <si>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</si>
  <si>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</si>
  <si>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</si>
  <si>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</si>
  <si>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</si>
  <si>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</si>
  <si>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</si>
  <si>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</si>
  <si>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</si>
  <si>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</si>
  <si>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</si>
  <si>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</si>
  <si>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</si>
  <si>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</si>
  <si>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</si>
  <si>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</si>
  <si>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</si>
  <si>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</si>
  <si>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</si>
  <si>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</si>
  <si>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</si>
  <si>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</si>
  <si>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</si>
  <si>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</si>
  <si>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</si>
  <si>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</si>
  <si>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</si>
  <si>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</si>
  <si>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</si>
  <si>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</si>
  <si>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</si>
  <si>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</si>
  <si>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</si>
  <si>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</si>
  <si>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</si>
  <si>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</si>
  <si>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</si>
  <si>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</si>
  <si>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</si>
  <si>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</si>
  <si>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</si>
  <si>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</si>
  <si>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</si>
  <si>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</si>
  <si>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</si>
  <si>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</si>
  <si>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</si>
  <si>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</si>
  <si>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</si>
  <si>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</si>
  <si>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</si>
  <si>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</si>
  <si>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</si>
  <si>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</si>
  <si>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</si>
  <si>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</si>
  <si>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</si>
  <si>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</si>
  <si>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</si>
  <si>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</si>
  <si>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</si>
  <si>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</si>
  <si>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</si>
  <si>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</si>
  <si>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</si>
  <si>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</si>
  <si>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</si>
  <si>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</si>
  <si>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</si>
  <si>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</si>
  <si>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</si>
  <si>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</si>
  <si>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</si>
  <si>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</si>
  <si>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</si>
  <si>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</si>
  <si>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</si>
  <si>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</si>
  <si>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</si>
  <si>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</si>
  <si>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</si>
  <si>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</si>
  <si>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</si>
  <si>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</si>
  <si>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</si>
  <si>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</si>
  <si>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</si>
  <si>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</si>
  <si>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</si>
  <si>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</si>
  <si>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</si>
  <si>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</si>
  <si>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</si>
  <si>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</si>
  <si>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</si>
  <si>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</si>
  <si>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</si>
  <si>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</si>
  <si>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</si>
  <si>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</si>
  <si>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</si>
  <si>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</si>
  <si>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</si>
  <si>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</si>
  <si>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</si>
  <si>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</si>
  <si>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</si>
  <si>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</si>
  <si>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</si>
  <si>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</si>
  <si>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</si>
  <si>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</si>
  <si>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</si>
  <si>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</si>
  <si>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</si>
  <si>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</si>
  <si>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</si>
  <si>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</si>
  <si>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</si>
  <si>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</si>
  <si>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</si>
  <si>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</si>
  <si>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</si>
  <si>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</si>
  <si>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</si>
  <si>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</si>
  <si>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</si>
  <si>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</si>
  <si>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</si>
  <si>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</si>
  <si>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</si>
  <si>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</si>
  <si>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</si>
  <si>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</si>
  <si>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</si>
  <si>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</si>
  <si>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</si>
  <si>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</si>
  <si>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</si>
  <si>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</si>
  <si>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</si>
  <si>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</si>
  <si>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</si>
  <si>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</si>
  <si>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</si>
  <si>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</si>
  <si>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</si>
  <si>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</si>
  <si>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</si>
  <si>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</si>
  <si>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</si>
  <si>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</si>
  <si>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</si>
  <si>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</si>
  <si>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</si>
  <si>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</si>
  <si>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</si>
  <si>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</si>
  <si>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</si>
  <si>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</si>
  <si>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</si>
  <si>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</si>
  <si>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</si>
  <si>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</si>
  <si>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</si>
  <si>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</si>
  <si>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</si>
  <si>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</si>
  <si>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</si>
  <si>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</si>
  <si>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</si>
  <si>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</si>
  <si>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</si>
  <si>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</si>
  <si>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</si>
  <si>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</si>
  <si>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</si>
  <si>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</si>
  <si>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</si>
  <si>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</si>
  <si>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</si>
  <si>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</si>
  <si>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</si>
  <si>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</si>
  <si>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</si>
  <si>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</si>
  <si>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</si>
  <si>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</si>
  <si>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</si>
  <si>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</si>
  <si>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</si>
  <si>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</si>
  <si>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</si>
  <si>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</si>
  <si>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</si>
  <si>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</si>
  <si>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</si>
  <si>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</si>
  <si>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</si>
  <si>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</si>
  <si>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</si>
  <si>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</si>
  <si>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</si>
  <si>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</si>
  <si>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</si>
  <si>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</si>
  <si>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</si>
  <si>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</si>
  <si>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</si>
  <si>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</si>
  <si>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</si>
  <si>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</si>
  <si>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</si>
  <si>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</si>
  <si>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</si>
  <si>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</si>
  <si>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</si>
  <si>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</si>
  <si>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</si>
  <si>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</si>
  <si>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</si>
  <si>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</si>
  <si>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</si>
  <si>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</si>
  <si>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</si>
  <si>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</si>
  <si>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</si>
  <si>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</si>
  <si>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</si>
  <si>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</si>
  <si>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</si>
  <si>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</si>
  <si>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</si>
  <si>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</si>
  <si>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</si>
  <si>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</si>
  <si>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</si>
  <si>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</si>
  <si>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</si>
  <si>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</si>
  <si>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</si>
  <si>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</si>
  <si>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</si>
  <si>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</si>
  <si>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</si>
  <si>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</si>
  <si>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</si>
  <si>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</si>
  <si>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</si>
  <si>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</si>
  <si>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</si>
  <si>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</si>
  <si>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</si>
  <si>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</si>
  <si>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</si>
  <si>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</si>
  <si>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</si>
  <si>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</si>
  <si>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</si>
  <si>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</si>
  <si>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</si>
  <si>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</si>
  <si>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</si>
  <si>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</si>
  <si>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</si>
  <si>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</si>
  <si>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</si>
  <si>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</si>
  <si>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</si>
  <si>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</si>
  <si>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</si>
  <si>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</si>
  <si>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</si>
  <si>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</si>
  <si>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</si>
  <si>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</si>
  <si>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</si>
  <si>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</si>
  <si>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</si>
  <si>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</si>
  <si>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</si>
  <si>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</si>
  <si>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</si>
  <si>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</si>
  <si>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</si>
  <si>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</si>
  <si>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</si>
  <si>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</si>
  <si>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</si>
  <si>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</si>
  <si>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</si>
  <si>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</si>
  <si>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</si>
  <si>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</si>
  <si>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</si>
  <si>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</si>
  <si>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</si>
  <si>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</si>
  <si>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</si>
  <si>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</si>
  <si>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</si>
  <si>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</si>
  <si>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</si>
  <si>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</si>
  <si>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</si>
  <si>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</si>
  <si>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</si>
  <si>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</si>
  <si>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</si>
  <si>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</si>
  <si>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</si>
  <si>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</si>
  <si>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</si>
  <si>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</si>
  <si>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</si>
  <si>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</si>
  <si>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</si>
  <si>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</si>
  <si>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</si>
  <si>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</si>
  <si>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</si>
  <si>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</si>
  <si>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</si>
  <si>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</si>
  <si>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</si>
  <si>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</si>
  <si>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</si>
  <si>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</si>
  <si>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</si>
  <si>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</si>
  <si>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</si>
  <si>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</si>
  <si>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</si>
  <si>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</si>
  <si>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</si>
  <si>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</si>
  <si>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</si>
  <si>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</si>
  <si>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</si>
  <si>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</si>
  <si>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</si>
  <si>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</si>
  <si>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</si>
  <si>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</si>
  <si>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</si>
  <si>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</si>
  <si>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</si>
  <si>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</si>
  <si>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</si>
  <si>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</si>
  <si>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</si>
  <si>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</si>
  <si>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</si>
  <si>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</si>
  <si>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</si>
  <si>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</si>
  <si>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</si>
  <si>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</si>
  <si>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</si>
  <si>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</si>
  <si>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</si>
  <si>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</si>
  <si>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</si>
  <si>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</si>
  <si>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</si>
  <si>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</si>
  <si>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</si>
  <si>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</si>
  <si>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</si>
  <si>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</si>
  <si>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</si>
  <si>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</si>
  <si>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</si>
  <si>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</si>
  <si>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</si>
  <si>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</si>
  <si>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</si>
  <si>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</si>
  <si>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</si>
  <si>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</si>
  <si>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</si>
  <si>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</si>
  <si>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</si>
  <si>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</si>
  <si>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</si>
  <si>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</si>
  <si>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</si>
  <si>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</si>
  <si>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</si>
  <si>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</si>
  <si>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</si>
  <si>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</si>
  <si>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</si>
  <si>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</si>
  <si>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</si>
  <si>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</si>
  <si>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</si>
  <si>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</si>
  <si>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</si>
  <si>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</si>
  <si>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</si>
  <si>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</si>
  <si>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</si>
  <si>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</si>
  <si>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</si>
  <si>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</si>
  <si>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</si>
  <si>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</si>
  <si>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</si>
  <si>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</si>
  <si>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</si>
  <si>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</si>
  <si>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</si>
  <si>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</si>
  <si>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</si>
  <si>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</si>
  <si>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</si>
  <si>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</si>
  <si>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</si>
  <si>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</si>
  <si>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</si>
  <si>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</si>
  <si>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</si>
  <si>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</si>
  <si>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</si>
  <si>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</si>
  <si>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</si>
  <si>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</si>
  <si>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</si>
  <si>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</si>
  <si>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</si>
  <si>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</si>
  <si>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</si>
  <si>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</si>
  <si>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</si>
  <si>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</si>
  <si>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</si>
  <si>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</si>
  <si>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</si>
  <si>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</si>
  <si>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</si>
  <si>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</si>
  <si>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</si>
  <si>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</si>
  <si>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</si>
  <si>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</si>
  <si>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</si>
  <si>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</si>
  <si>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</si>
  <si>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</si>
  <si>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</si>
  <si>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</si>
  <si>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</si>
  <si>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</si>
  <si>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</si>
  <si>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</si>
  <si>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</si>
  <si>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</si>
  <si>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</si>
  <si>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</si>
  <si>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</si>
  <si>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</si>
  <si>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</si>
  <si>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</si>
  <si>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</si>
  <si>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</si>
  <si>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</si>
  <si>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</si>
  <si>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</si>
  <si>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</si>
  <si>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</si>
  <si>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</si>
  <si>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</si>
  <si>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</si>
  <si>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</si>
  <si>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</si>
  <si>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</si>
  <si>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</si>
  <si>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</si>
  <si>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</si>
  <si>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</si>
  <si>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</si>
  <si>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</si>
  <si>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</si>
  <si>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</si>
  <si>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</si>
  <si>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</si>
  <si>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</si>
  <si>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</si>
  <si>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</si>
  <si>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</si>
  <si>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</si>
  <si>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</si>
  <si>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</si>
  <si>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</si>
  <si>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</si>
  <si>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</si>
  <si>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</si>
  <si>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</si>
  <si>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</si>
  <si>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</si>
  <si>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</si>
  <si>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</si>
  <si>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</si>
  <si>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</si>
  <si>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</si>
  <si>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</si>
  <si>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</si>
  <si>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</si>
  <si>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</si>
  <si>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</si>
  <si>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</si>
  <si>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</si>
  <si>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</si>
  <si>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</si>
  <si>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</si>
  <si>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</si>
  <si>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</si>
  <si>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</si>
  <si>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</si>
  <si>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</si>
  <si>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</si>
  <si>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</si>
  <si>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</si>
  <si>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</si>
  <si>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</si>
  <si>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</si>
  <si>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</si>
  <si>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</si>
  <si>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</si>
  <si>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</si>
  <si>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</si>
  <si>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</si>
  <si>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</si>
  <si>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</si>
  <si>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</si>
  <si>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</si>
  <si>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</si>
  <si>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</si>
  <si>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</si>
  <si>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</si>
  <si>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</si>
  <si>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</si>
  <si>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</si>
  <si>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</si>
  <si>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</si>
  <si>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</si>
  <si>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</si>
  <si>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</si>
  <si>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</si>
  <si>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</si>
  <si>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</si>
  <si>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</si>
  <si>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</si>
  <si>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</si>
  <si>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</si>
  <si>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</si>
  <si>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</si>
  <si>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</si>
  <si>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</si>
  <si>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</si>
  <si>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</si>
  <si>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</si>
  <si>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</si>
  <si>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</si>
  <si>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</si>
  <si>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</si>
  <si>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</si>
  <si>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</si>
  <si>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</si>
  <si>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</si>
  <si>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</si>
  <si>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</si>
  <si>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</si>
  <si>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</si>
  <si>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</si>
  <si>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</si>
  <si>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</si>
  <si>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</si>
  <si>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</si>
  <si>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</si>
  <si>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</si>
  <si>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</si>
  <si>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</si>
  <si>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</si>
  <si>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</si>
  <si>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</si>
  <si>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</si>
  <si>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</si>
  <si>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</si>
  <si>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</si>
  <si>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</si>
  <si>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</si>
  <si>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</si>
  <si>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</si>
  <si>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</si>
  <si>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</si>
  <si>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</si>
  <si>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</si>
  <si>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</si>
  <si>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</si>
  <si>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</si>
  <si>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</si>
  <si>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</si>
  <si>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</si>
  <si>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</si>
  <si>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</si>
  <si>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</si>
  <si>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</si>
  <si>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</si>
  <si>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</si>
  <si>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</si>
  <si>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</si>
  <si>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</si>
  <si>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</si>
  <si>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</si>
  <si>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</si>
  <si>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</si>
  <si>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</si>
  <si>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</si>
  <si>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</si>
  <si>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</si>
  <si>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</si>
  <si>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</si>
  <si>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</si>
  <si>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</si>
  <si>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</si>
  <si>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</si>
  <si>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</si>
  <si>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</si>
  <si>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</si>
  <si>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</si>
  <si>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</si>
  <si>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</si>
  <si>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</si>
  <si>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</si>
  <si>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</si>
  <si>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</si>
  <si>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</si>
  <si>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</si>
  <si>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</si>
  <si>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</si>
  <si>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</si>
  <si>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</si>
  <si>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</si>
  <si>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</si>
  <si>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</si>
  <si>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</si>
  <si>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</si>
  <si>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</si>
  <si>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</si>
  <si>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</si>
  <si>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</si>
  <si>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</si>
  <si>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</si>
  <si>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</si>
  <si>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</si>
  <si>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</si>
  <si>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</si>
  <si>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</si>
  <si>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</si>
  <si>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</si>
  <si>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</si>
  <si>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</si>
  <si>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</si>
  <si>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</si>
  <si>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</si>
  <si>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</si>
  <si>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</si>
  <si>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</si>
  <si>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</si>
  <si>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</si>
  <si>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</si>
  <si>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</si>
  <si>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</si>
  <si>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</si>
  <si>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</si>
  <si>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</si>
  <si>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</si>
  <si>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</si>
  <si>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</si>
  <si>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</si>
  <si>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</si>
  <si>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</si>
  <si>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</si>
  <si>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</si>
  <si>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</si>
  <si>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</si>
  <si>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</si>
  <si>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</si>
  <si>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</si>
  <si>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</si>
  <si>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</si>
  <si>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</si>
  <si>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</si>
  <si>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</si>
  <si>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</si>
  <si>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</si>
  <si>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</si>
  <si>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</si>
  <si>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</si>
  <si>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</si>
  <si>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</si>
  <si>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</si>
  <si>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</si>
  <si>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</si>
  <si>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</si>
  <si>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</si>
  <si>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</si>
  <si>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</si>
  <si>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</si>
  <si>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</si>
  <si>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</si>
  <si>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</si>
  <si>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</si>
  <si>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</si>
  <si>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</si>
  <si>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</si>
  <si>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</si>
  <si>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</si>
  <si>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</si>
  <si>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</si>
  <si>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</si>
  <si>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</si>
  <si>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</si>
  <si>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</si>
  <si>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</si>
  <si>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</si>
  <si>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</si>
  <si>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</si>
  <si>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</si>
  <si>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</si>
  <si>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</si>
  <si>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</si>
  <si>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</si>
  <si>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</si>
  <si>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</si>
  <si>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</si>
  <si>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</si>
  <si>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</si>
  <si>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</si>
  <si>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</si>
  <si>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</si>
  <si>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</si>
  <si>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</si>
  <si>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</si>
  <si>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</si>
  <si>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</si>
  <si>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</si>
  <si>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</si>
  <si>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</si>
  <si>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</si>
  <si>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</si>
  <si>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</si>
  <si>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</si>
  <si>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</si>
  <si>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</si>
  <si>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</si>
  <si>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</si>
  <si>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</si>
  <si>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</si>
  <si>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</si>
  <si>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</si>
  <si>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</si>
  <si>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</si>
  <si>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</si>
  <si>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</si>
  <si>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</si>
  <si>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</si>
  <si>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</si>
  <si>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</si>
  <si>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</si>
  <si>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</si>
  <si>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</si>
  <si>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</si>
  <si>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</si>
  <si>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</si>
  <si>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</si>
  <si>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</si>
  <si>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</si>
  <si>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</si>
  <si>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</si>
  <si>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</si>
  <si>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</si>
  <si>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</si>
  <si>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</si>
  <si>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</si>
  <si>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</si>
  <si>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</si>
  <si>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</si>
  <si>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</si>
  <si>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</si>
  <si>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</si>
  <si>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</si>
  <si>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</si>
  <si>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</si>
  <si>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</si>
  <si>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</si>
  <si>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</si>
  <si>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</si>
  <si>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</si>
  <si>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</si>
  <si>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</si>
  <si>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</si>
  <si>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</si>
  <si>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</si>
  <si>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</si>
  <si>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</si>
  <si>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</si>
  <si>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</si>
  <si>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</si>
  <si>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</si>
  <si>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</si>
  <si>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</si>
  <si>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</si>
  <si>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</si>
  <si>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</si>
  <si>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</si>
  <si>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</si>
  <si>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</si>
  <si>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</si>
  <si>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</si>
  <si>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</si>
  <si>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</si>
  <si>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</si>
  <si>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</si>
  <si>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</si>
  <si>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</si>
  <si>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</si>
  <si>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</si>
  <si>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</si>
  <si>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</si>
  <si>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</si>
  <si>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</si>
  <si>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</si>
  <si>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</si>
  <si>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</si>
  <si>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</si>
  <si>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</si>
  <si>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</si>
  <si>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</si>
  <si>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</si>
  <si>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</si>
  <si>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</si>
  <si>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</si>
  <si>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</si>
  <si>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</si>
  <si>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</si>
  <si>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</si>
  <si>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</si>
  <si>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</si>
  <si>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</si>
  <si>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</si>
  <si>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</si>
  <si>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</si>
  <si>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</si>
  <si>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</si>
  <si>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</si>
  <si>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</si>
  <si>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</si>
  <si>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</si>
  <si>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</si>
  <si>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</si>
  <si>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</si>
  <si>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</si>
  <si>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</si>
  <si>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</si>
  <si>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</si>
  <si>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</si>
  <si>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</si>
  <si>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</si>
  <si>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</si>
  <si>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</si>
  <si>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</si>
  <si>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</si>
  <si>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</si>
  <si>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</si>
  <si>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</si>
  <si>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</si>
  <si>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</si>
  <si>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</si>
  <si>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</si>
  <si>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</si>
  <si>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</si>
  <si>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</si>
  <si>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</si>
  <si>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</si>
  <si>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</si>
  <si>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</si>
  <si>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</si>
  <si>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</si>
  <si>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</si>
  <si>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</si>
  <si>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</si>
  <si>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</si>
  <si>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</si>
  <si>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</si>
  <si>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</si>
  <si>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</si>
  <si>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</si>
  <si>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</si>
  <si>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</si>
  <si>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</si>
  <si>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</si>
  <si>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</si>
  <si>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</si>
  <si>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</si>
  <si>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</si>
  <si>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</si>
  <si>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</si>
  <si>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</si>
  <si>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</si>
  <si>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</si>
  <si>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</si>
  <si>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</si>
  <si>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</si>
  <si>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</si>
  <si>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</si>
  <si>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</si>
  <si>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</si>
  <si>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</si>
  <si>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</si>
  <si>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</si>
  <si>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</si>
  <si>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</si>
  <si>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</si>
  <si>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</si>
  <si>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</si>
  <si>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</si>
  <si>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</si>
  <si>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</si>
  <si>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</si>
  <si>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</si>
  <si>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</si>
  <si>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</si>
  <si>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</si>
  <si>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</si>
  <si>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</si>
  <si>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</si>
  <si>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</si>
  <si>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</si>
  <si>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</si>
  <si>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</si>
  <si>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</si>
  <si>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</si>
  <si>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</si>
  <si>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</si>
  <si>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</si>
  <si>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</si>
  <si>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</si>
  <si>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</si>
  <si>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</si>
  <si>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</si>
  <si>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</si>
  <si>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</si>
  <si>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</si>
  <si>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</si>
  <si>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</si>
  <si>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</si>
  <si>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</si>
  <si>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</si>
  <si>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</si>
  <si>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</si>
  <si>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</si>
  <si>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</si>
  <si>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</si>
  <si>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</si>
  <si>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</si>
  <si>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</si>
  <si>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</si>
  <si>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</si>
  <si>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</si>
  <si>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</si>
  <si>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</si>
  <si>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</si>
  <si>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</si>
  <si>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</si>
  <si>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</si>
  <si>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</si>
  <si>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</si>
  <si>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</si>
  <si>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</si>
  <si>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</si>
  <si>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</si>
  <si>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</si>
  <si>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</si>
  <si>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</si>
  <si>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</si>
  <si>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</si>
  <si>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</si>
  <si>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</si>
  <si>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</si>
  <si>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</si>
  <si>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</si>
  <si>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</si>
  <si>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</si>
  <si>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</si>
  <si>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</si>
  <si>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</si>
  <si>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</si>
  <si>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</si>
  <si>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</si>
  <si>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</si>
  <si>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</si>
  <si>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</si>
  <si>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</si>
  <si>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</si>
  <si>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</si>
  <si>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</si>
  <si>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</si>
  <si>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</si>
  <si>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</si>
  <si>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</si>
  <si>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</si>
  <si>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</si>
  <si>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</si>
  <si>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</si>
  <si>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</si>
  <si>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</si>
  <si>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</si>
  <si>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</si>
  <si>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</si>
  <si>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</si>
  <si>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</si>
  <si>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</si>
  <si>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</si>
  <si>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</si>
  <si>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</si>
  <si>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</si>
  <si>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</si>
  <si>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</si>
  <si>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</si>
  <si>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</si>
  <si>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</si>
  <si>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</si>
  <si>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</si>
  <si>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</si>
  <si>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</si>
  <si>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</si>
  <si>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</si>
  <si>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</si>
  <si>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</si>
  <si>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</si>
  <si>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</si>
  <si>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</si>
  <si>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</si>
  <si>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</si>
  <si>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</si>
  <si>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</si>
  <si>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</si>
  <si>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</si>
  <si>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</si>
  <si>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</si>
  <si>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</si>
  <si>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</si>
  <si>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</si>
  <si>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</si>
  <si>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</si>
  <si>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</si>
  <si>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</si>
  <si>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</si>
  <si>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</si>
  <si>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</si>
  <si>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</si>
  <si>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</si>
  <si>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</si>
  <si>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</si>
  <si>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</si>
  <si>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</si>
  <si>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</si>
  <si>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</si>
  <si>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</si>
  <si>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</si>
  <si>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</si>
  <si>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</si>
  <si>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</si>
  <si>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</si>
  <si>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</si>
  <si>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</si>
  <si>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</si>
  <si>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</si>
  <si>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</si>
  <si>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</si>
  <si>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</si>
  <si>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</si>
  <si>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</si>
  <si>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</si>
  <si>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</si>
  <si>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</si>
  <si>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</si>
  <si>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</si>
  <si>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</si>
  <si>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</si>
  <si>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</si>
  <si>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</si>
  <si>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</si>
  <si>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</si>
  <si>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</si>
  <si>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</si>
  <si>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</si>
  <si>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</si>
  <si>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</si>
  <si>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</si>
  <si>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</si>
  <si>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</si>
  <si>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</si>
  <si>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</si>
  <si>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</si>
  <si>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</si>
  <si>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</si>
  <si>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</si>
  <si>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</si>
  <si>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</si>
  <si>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</si>
  <si>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</si>
  <si>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</si>
  <si>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</si>
  <si>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</si>
  <si>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</si>
  <si>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</si>
  <si>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</si>
  <si>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</si>
  <si>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</si>
  <si>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</si>
  <si>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</si>
  <si>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</si>
  <si>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</si>
  <si>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</si>
  <si>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</si>
  <si>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</si>
  <si>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</si>
  <si>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</si>
  <si>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</si>
  <si>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</si>
  <si>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</si>
  <si>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</si>
  <si>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</si>
  <si>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</si>
  <si>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</si>
  <si>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</si>
  <si>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</si>
  <si>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</si>
  <si>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</si>
  <si>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</si>
  <si>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</si>
  <si>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</si>
  <si>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</si>
  <si>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</si>
  <si>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</si>
  <si>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</si>
  <si>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</si>
  <si>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</si>
  <si>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</si>
  <si>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</si>
  <si>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</si>
  <si>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</si>
  <si>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</si>
  <si>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</si>
  <si>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</si>
  <si>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</si>
  <si>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</si>
  <si>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</si>
  <si>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</si>
  <si>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</si>
  <si>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</si>
  <si>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</si>
  <si>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</si>
  <si>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</si>
  <si>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</si>
  <si>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</si>
  <si>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</si>
  <si>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</si>
  <si>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</si>
  <si>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</si>
  <si>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</si>
  <si>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</si>
  <si>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</si>
  <si>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</si>
  <si>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</si>
  <si>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</si>
  <si>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</si>
  <si>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</si>
  <si>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</si>
  <si>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</si>
  <si>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</si>
  <si>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</si>
  <si>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</si>
  <si>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</si>
  <si>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</si>
  <si>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</si>
  <si>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</si>
  <si>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</si>
  <si>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</si>
  <si>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</si>
  <si>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</si>
  <si>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</si>
  <si>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</si>
  <si>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</si>
  <si>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</si>
  <si>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</si>
  <si>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</si>
  <si>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</si>
  <si>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</si>
  <si>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</si>
  <si>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</si>
  <si>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</si>
  <si>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</si>
  <si>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</si>
  <si>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</si>
  <si>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</si>
  <si>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</si>
  <si>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</si>
  <si>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</si>
  <si>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</si>
  <si>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</si>
  <si>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</si>
  <si>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</si>
  <si>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</si>
  <si>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</si>
  <si>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</si>
  <si>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</si>
  <si>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</si>
  <si>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</si>
  <si>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</si>
  <si>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</si>
  <si>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</si>
  <si>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</si>
  <si>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</si>
  <si>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</si>
  <si>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</si>
  <si>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</si>
  <si>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</si>
  <si>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</si>
  <si>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</si>
  <si>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</si>
  <si>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</si>
  <si>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</si>
  <si>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</si>
  <si>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</si>
  <si>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</si>
  <si>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</si>
  <si>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</si>
  <si>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</si>
  <si>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</si>
  <si>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</si>
  <si>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</si>
  <si>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</si>
  <si>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</si>
  <si>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</si>
  <si>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</si>
  <si>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</si>
  <si>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</si>
  <si>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</si>
  <si>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</si>
  <si>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</si>
  <si>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</si>
  <si>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</si>
  <si>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</si>
  <si>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</si>
  <si>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</si>
  <si>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</si>
  <si>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</si>
  <si>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</si>
  <si>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</si>
  <si>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</si>
  <si>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</si>
  <si>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</si>
  <si>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</si>
  <si>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</si>
  <si>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</si>
  <si>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</si>
  <si>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</si>
  <si>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</si>
  <si>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</si>
  <si>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</si>
  <si>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</si>
  <si>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</si>
  <si>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</si>
  <si>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</si>
  <si>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</si>
  <si>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</si>
  <si>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</si>
  <si>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</si>
  <si>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</si>
  <si>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</si>
  <si>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</si>
  <si>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</si>
  <si>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</si>
  <si>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</si>
  <si>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</si>
  <si>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</si>
  <si>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</si>
  <si>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</si>
  <si>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</si>
  <si>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</si>
  <si>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</si>
  <si>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</si>
  <si>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</si>
  <si>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</si>
  <si>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</si>
  <si>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</si>
  <si>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</si>
  <si>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</si>
  <si>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</si>
  <si>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</si>
  <si>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</si>
  <si>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</si>
  <si>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</si>
  <si>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</si>
  <si>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</si>
  <si>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</si>
  <si>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</si>
  <si>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</si>
  <si>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</si>
  <si>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</si>
  <si>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</si>
  <si>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</si>
  <si>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</si>
  <si>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</si>
  <si>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</si>
  <si>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</si>
  <si>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</si>
  <si>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</si>
  <si>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</si>
  <si>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</si>
  <si>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</si>
  <si>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</si>
  <si>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</si>
  <si>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</si>
  <si>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</si>
  <si>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</si>
  <si>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</si>
  <si>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</si>
  <si>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</si>
  <si>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</si>
  <si>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</si>
  <si>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</si>
  <si>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</si>
  <si>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</si>
  <si>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</si>
  <si>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</si>
  <si>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</si>
  <si>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</si>
  <si>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</si>
  <si>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</si>
  <si>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</si>
  <si>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</si>
  <si>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</si>
  <si>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</si>
  <si>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</si>
  <si>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</si>
  <si>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</si>
  <si>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</si>
  <si>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</si>
  <si>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</si>
  <si>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</si>
  <si>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</si>
  <si>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</si>
  <si>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</si>
  <si>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</si>
  <si>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</si>
  <si>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</si>
  <si>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</si>
  <si>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</si>
  <si>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</si>
  <si>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</si>
  <si>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</si>
  <si>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</si>
  <si>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</si>
  <si>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</si>
  <si>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</si>
  <si>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</si>
  <si>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</si>
  <si>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</si>
  <si>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</si>
  <si>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</si>
  <si>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</si>
  <si>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</si>
  <si>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</si>
  <si>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</si>
  <si>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</si>
  <si>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</si>
  <si>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</si>
  <si>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</si>
  <si>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</si>
  <si>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</si>
  <si>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</si>
  <si>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</si>
  <si>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</si>
  <si>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</si>
  <si>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</si>
  <si>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</si>
  <si>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</si>
  <si>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</si>
  <si>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</si>
  <si>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</si>
  <si>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</si>
  <si>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</si>
  <si>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</si>
  <si>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</si>
  <si>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</si>
  <si>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</si>
  <si>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</si>
  <si>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</si>
  <si>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</si>
  <si>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</si>
  <si>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</si>
  <si>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</si>
  <si>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</si>
  <si>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</si>
  <si>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</si>
  <si>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</si>
  <si>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</si>
  <si>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</si>
  <si>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</si>
  <si>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</si>
  <si>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</si>
  <si>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</si>
  <si>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</si>
  <si>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</si>
  <si>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</si>
  <si>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</si>
  <si>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</si>
  <si>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</si>
  <si>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</si>
  <si>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</si>
  <si>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</si>
  <si>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</si>
  <si>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</si>
  <si>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</si>
  <si>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</si>
  <si>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</si>
  <si>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</si>
  <si>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</si>
  <si>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</si>
  <si>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</si>
  <si>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</si>
  <si>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</si>
  <si>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</si>
  <si>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</si>
  <si>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</si>
  <si>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</si>
  <si>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</si>
  <si>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</si>
  <si>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</si>
  <si>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</si>
  <si>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</si>
  <si>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</si>
  <si>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</si>
  <si>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</si>
  <si>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</si>
  <si>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</si>
  <si>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</si>
  <si>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</si>
  <si>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</si>
  <si>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</si>
  <si>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</si>
  <si>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</si>
  <si>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</si>
  <si>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</si>
  <si>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</si>
  <si>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</si>
  <si>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</si>
  <si>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</si>
  <si>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</si>
  <si>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</si>
  <si>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</si>
  <si>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</si>
  <si>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</si>
  <si>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</si>
  <si>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</si>
  <si>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</si>
  <si>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</si>
  <si>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</si>
  <si>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</si>
  <si>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</si>
  <si>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</si>
  <si>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</si>
  <si>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</si>
  <si>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</si>
  <si>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</si>
  <si>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</si>
  <si>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</si>
  <si>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</si>
  <si>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</si>
  <si>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</si>
  <si>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</si>
  <si>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</si>
  <si>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</si>
  <si>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</si>
  <si>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</si>
  <si>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</si>
  <si>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</si>
  <si>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</si>
  <si>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</si>
  <si>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</si>
  <si>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</si>
  <si>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</si>
  <si>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</si>
  <si>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</si>
  <si>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</si>
  <si>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</si>
  <si>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</si>
  <si>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</si>
  <si>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</si>
  <si>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</si>
  <si>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</si>
  <si>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</si>
  <si>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</si>
  <si>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</si>
  <si>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</si>
  <si>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</si>
  <si>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</si>
  <si>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</si>
  <si>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</si>
  <si>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</si>
  <si>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</si>
  <si>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</si>
  <si>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</si>
  <si>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</si>
  <si>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</si>
  <si>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</si>
  <si>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</si>
  <si>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</si>
  <si>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</si>
  <si>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</si>
  <si>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</si>
  <si>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</si>
  <si>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</si>
  <si>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</si>
  <si>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</si>
  <si>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</si>
  <si>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</si>
  <si>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</si>
  <si>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</si>
  <si>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</si>
  <si>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</si>
  <si>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</si>
  <si>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</si>
  <si>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</si>
  <si>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</si>
  <si>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</si>
  <si>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</si>
  <si>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</si>
  <si>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</si>
  <si>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</si>
  <si>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</si>
  <si>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</si>
  <si>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</si>
  <si>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</si>
  <si>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</si>
  <si>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</si>
  <si>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</si>
  <si>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</si>
  <si>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</si>
  <si>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</si>
  <si>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</si>
  <si>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</si>
  <si>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</si>
  <si>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</si>
  <si>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</si>
  <si>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</si>
  <si>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</si>
  <si>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</si>
  <si>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</si>
  <si>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</si>
  <si>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</si>
  <si>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</si>
  <si>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</si>
  <si>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</si>
  <si>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</si>
  <si>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</si>
  <si>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</si>
  <si>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</si>
  <si>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</si>
  <si>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</si>
  <si>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</si>
  <si>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</si>
  <si>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</si>
  <si>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</si>
  <si>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</si>
  <si>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</si>
  <si>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</si>
  <si>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</si>
  <si>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</si>
  <si>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</si>
  <si>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</si>
  <si>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</si>
  <si>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</si>
  <si>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</si>
  <si>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</si>
  <si>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</si>
  <si>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</si>
  <si>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</si>
  <si>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</si>
  <si>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</si>
  <si>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</si>
  <si>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</si>
  <si>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</si>
  <si>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</si>
  <si>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</si>
  <si>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</si>
  <si>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</si>
  <si>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</si>
  <si>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</si>
  <si>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</si>
  <si>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</si>
  <si>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</si>
  <si>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</si>
  <si>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</si>
  <si>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</si>
  <si>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</si>
  <si>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</si>
  <si>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</si>
  <si>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</si>
  <si>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</si>
  <si>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</si>
  <si>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</si>
  <si>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</si>
  <si>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</si>
  <si>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</si>
  <si>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</si>
  <si>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</si>
  <si>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</si>
  <si>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</si>
  <si>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</si>
  <si>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</si>
  <si>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</si>
  <si>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</si>
  <si>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</si>
  <si>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</si>
  <si>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</si>
  <si>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</si>
  <si>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</si>
  <si>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</si>
  <si>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</si>
  <si>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</si>
  <si>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</si>
  <si>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</si>
  <si>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</si>
  <si>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</si>
  <si>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</si>
  <si>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</si>
  <si>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</si>
  <si>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</si>
  <si>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</si>
  <si>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</si>
  <si>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</si>
  <si>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</si>
  <si>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</si>
  <si>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</si>
  <si>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</si>
  <si>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</si>
  <si>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</si>
  <si>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</si>
  <si>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</si>
  <si>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</si>
  <si>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</si>
  <si>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</si>
  <si>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</si>
  <si>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</si>
  <si>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</si>
  <si>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</si>
  <si>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</si>
  <si>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</si>
  <si>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</si>
  <si>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</si>
  <si>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</si>
  <si>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</si>
  <si>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</si>
  <si>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</si>
  <si>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</si>
  <si>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</si>
  <si>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</si>
  <si>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</si>
  <si>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</si>
  <si>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</si>
  <si>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</si>
  <si>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</si>
  <si>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</si>
  <si>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</si>
  <si>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</si>
  <si>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</si>
  <si>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</si>
  <si>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</si>
  <si>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</si>
  <si>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</si>
  <si>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</si>
  <si>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</si>
  <si>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</si>
  <si>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</si>
  <si>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</si>
  <si>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</si>
  <si>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</si>
  <si>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</si>
  <si>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</si>
  <si>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</si>
  <si>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</si>
  <si>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</si>
  <si>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</si>
  <si>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</si>
  <si>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</si>
  <si>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</si>
  <si>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</si>
  <si>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</si>
  <si>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</si>
  <si>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</si>
  <si>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</si>
  <si>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</si>
  <si>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</si>
  <si>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</si>
  <si>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</si>
  <si>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</si>
  <si>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</si>
  <si>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</si>
  <si>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</si>
  <si>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</si>
  <si>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</si>
  <si>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</si>
  <si>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</si>
  <si>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</si>
  <si>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</si>
  <si>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</si>
  <si>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</si>
  <si>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</si>
  <si>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</si>
  <si>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</si>
  <si>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</si>
  <si>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</si>
  <si>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</si>
  <si>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</si>
  <si>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</si>
  <si>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</si>
  <si>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</si>
  <si>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</si>
  <si>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</si>
  <si>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</si>
  <si>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</si>
  <si>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</si>
  <si>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</si>
  <si>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</si>
  <si>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</si>
  <si>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</si>
  <si>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</si>
  <si>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</si>
  <si>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</si>
  <si>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</si>
  <si>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</si>
  <si>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</si>
  <si>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</si>
  <si>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</si>
  <si>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</si>
  <si>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</si>
  <si>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</si>
  <si>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</si>
  <si>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</si>
  <si>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</si>
  <si>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</si>
  <si>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</si>
  <si>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</si>
  <si>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</si>
  <si>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</si>
  <si>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</si>
  <si>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</si>
  <si>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</si>
  <si>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</si>
  <si>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</si>
  <si>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</si>
  <si>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</si>
  <si>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</si>
  <si>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</si>
  <si>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</si>
  <si>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</si>
  <si>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</si>
  <si>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</si>
  <si>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</si>
  <si>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</si>
  <si>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</si>
  <si>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</si>
  <si>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</si>
  <si>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</si>
  <si>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</si>
  <si>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</si>
  <si>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</si>
  <si>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</si>
  <si>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</si>
  <si>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</si>
  <si>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</si>
  <si>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</si>
  <si>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</si>
  <si>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</si>
  <si>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</si>
  <si>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</si>
  <si>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</si>
  <si>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</si>
  <si>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</si>
  <si>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</si>
  <si>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</si>
  <si>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</si>
  <si>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</si>
  <si>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</si>
  <si>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</si>
  <si>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</si>
  <si>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</si>
  <si>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</si>
  <si>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</si>
  <si>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</si>
  <si>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</si>
  <si>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</si>
  <si>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</si>
  <si>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</si>
  <si>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</si>
  <si>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</si>
  <si>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</si>
  <si>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</si>
  <si>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</si>
  <si>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</si>
  <si>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</si>
  <si>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</si>
  <si>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</si>
  <si>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</si>
  <si>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</si>
  <si>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</si>
  <si>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</si>
  <si>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</si>
  <si>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</si>
  <si>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</si>
  <si>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</si>
  <si>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</si>
  <si>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</si>
  <si>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</si>
  <si>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</si>
  <si>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</si>
  <si>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</si>
  <si>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</si>
  <si>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</si>
  <si>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</si>
  <si>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</si>
  <si>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</si>
  <si>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</si>
  <si>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</si>
  <si>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</si>
  <si>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</si>
  <si>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</si>
  <si>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</si>
  <si>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</si>
  <si>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</si>
  <si>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</si>
  <si>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</si>
  <si>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</si>
  <si>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</si>
  <si>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</si>
  <si>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</si>
  <si>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</si>
  <si>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</si>
  <si>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</si>
  <si>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</si>
  <si>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</si>
  <si>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</si>
  <si>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</si>
  <si>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</si>
  <si>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</si>
  <si>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</si>
  <si>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</si>
  <si>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</si>
  <si>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</si>
  <si>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</si>
  <si>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</si>
  <si>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</si>
  <si>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</si>
  <si>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</si>
  <si>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</si>
  <si>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</si>
  <si>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</si>
  <si>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</si>
  <si>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</si>
  <si>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</si>
  <si>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</si>
  <si>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</si>
  <si>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</si>
  <si>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</si>
  <si>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</si>
  <si>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</si>
  <si>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</si>
  <si>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</si>
  <si>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</si>
  <si>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</si>
  <si>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</si>
  <si>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</si>
  <si>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</si>
  <si>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</si>
  <si>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</si>
  <si>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</si>
  <si>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</si>
  <si>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</si>
  <si>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</si>
  <si>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</si>
  <si>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</si>
  <si>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</si>
  <si>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</si>
  <si>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</si>
  <si>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</si>
  <si>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</si>
  <si>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</si>
  <si>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</si>
  <si>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</si>
  <si>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</si>
  <si>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</si>
  <si>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</si>
  <si>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</si>
  <si>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</si>
  <si>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</si>
  <si>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</si>
  <si>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</si>
  <si>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</si>
  <si>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</si>
  <si>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</si>
  <si>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</si>
  <si>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</si>
  <si>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</si>
  <si>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</si>
  <si>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</si>
  <si>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</si>
  <si>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</si>
  <si>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</si>
  <si>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</si>
  <si>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</si>
  <si>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</si>
  <si>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</si>
  <si>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</si>
  <si>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</si>
  <si>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</si>
  <si>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</si>
  <si>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</si>
  <si>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</si>
  <si>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</si>
  <si>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</si>
  <si>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</si>
  <si>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</si>
  <si>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</si>
  <si>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</si>
  <si>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</si>
  <si>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</si>
  <si>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</si>
  <si>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</si>
  <si>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</si>
  <si>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</si>
  <si>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</si>
  <si>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</si>
  <si>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</si>
  <si>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</si>
  <si>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</si>
  <si>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</si>
  <si>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</si>
  <si>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</si>
  <si>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</si>
  <si>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</si>
  <si>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</si>
  <si>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</si>
  <si>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</si>
  <si>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</si>
  <si>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</si>
  <si>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</si>
  <si>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</si>
  <si>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</si>
  <si>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</si>
  <si>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</si>
  <si>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</si>
  <si>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</si>
  <si>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</si>
  <si>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</si>
  <si>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</si>
  <si>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</si>
  <si>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</si>
  <si>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</si>
  <si>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</si>
  <si>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</si>
  <si>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</si>
  <si>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</si>
  <si>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</si>
  <si>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</si>
  <si>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</si>
  <si>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</si>
  <si>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</si>
  <si>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</si>
  <si>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</si>
  <si>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</si>
  <si>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</si>
  <si>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</si>
  <si>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</si>
  <si>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</si>
  <si>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</si>
  <si>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</si>
  <si>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</si>
  <si>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</si>
  <si>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</si>
  <si>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</si>
  <si>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</si>
  <si>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</si>
  <si>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</si>
  <si>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</si>
  <si>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</si>
  <si>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</si>
  <si>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</si>
  <si>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</si>
  <si>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</si>
  <si>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</si>
  <si>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</si>
  <si>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</si>
  <si>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</si>
  <si>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</si>
  <si>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</si>
  <si>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</si>
  <si>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</si>
  <si>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</si>
  <si>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</si>
  <si>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</si>
  <si>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</si>
  <si>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</si>
  <si>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</si>
  <si>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</si>
  <si>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</si>
  <si>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</si>
  <si>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</si>
  <si>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</si>
  <si>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</si>
  <si>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</si>
  <si>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</si>
  <si>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</si>
  <si>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</si>
  <si>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</si>
  <si>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</si>
  <si>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</si>
  <si>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</si>
  <si>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</si>
  <si>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</si>
  <si>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</si>
  <si>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</si>
  <si>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</si>
  <si>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</si>
  <si>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</si>
  <si>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</si>
  <si>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</si>
  <si>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</si>
  <si>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</si>
  <si>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</si>
  <si>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</si>
  <si>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</si>
  <si>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</si>
  <si>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</si>
  <si>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</si>
  <si>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</si>
  <si>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</si>
  <si>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</si>
  <si>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</si>
  <si>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</si>
  <si>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</si>
  <si>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</si>
  <si>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</si>
  <si>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</si>
  <si>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</si>
  <si>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</si>
  <si>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</si>
  <si>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</si>
  <si>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</si>
  <si>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</si>
  <si>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</si>
  <si>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</si>
  <si>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</si>
  <si>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</si>
  <si>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</si>
  <si>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</si>
  <si>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</si>
  <si>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</si>
  <si>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</si>
  <si>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</si>
  <si>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</si>
  <si>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</si>
  <si>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</si>
  <si>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</si>
  <si>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</si>
  <si>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</si>
  <si>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</si>
  <si>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</si>
  <si>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</si>
  <si>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</si>
  <si>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</si>
  <si>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</si>
  <si>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</si>
  <si>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</si>
  <si>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</si>
  <si>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</si>
  <si>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</si>
  <si>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</si>
  <si>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</si>
  <si>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</si>
  <si>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</si>
  <si>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</si>
  <si>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</si>
  <si>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</si>
  <si>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</si>
  <si>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</si>
  <si>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</si>
  <si>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</si>
  <si>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</si>
  <si>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</si>
  <si>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</si>
  <si>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</si>
  <si>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</si>
  <si>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</si>
  <si>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</si>
  <si>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</si>
  <si>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</si>
  <si>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</si>
  <si>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</si>
  <si>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</si>
  <si>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</si>
  <si>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</si>
  <si>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</si>
  <si>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</si>
  <si>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</si>
  <si>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</si>
  <si>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</si>
  <si>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</si>
  <si>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</si>
  <si>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</si>
  <si>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</si>
  <si>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</si>
  <si>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</si>
  <si>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</si>
  <si>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</si>
  <si>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</si>
  <si>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</si>
  <si>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</si>
  <si>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</si>
  <si>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</si>
  <si>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</si>
  <si>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</si>
  <si>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</si>
  <si>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</si>
  <si>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</si>
  <si>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</si>
  <si>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</si>
  <si>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</si>
  <si>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</si>
  <si>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</si>
  <si>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</si>
  <si>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</si>
  <si>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</si>
  <si>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</si>
  <si>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</si>
  <si>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</si>
  <si>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</si>
  <si>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</si>
  <si>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</si>
  <si>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</si>
  <si>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</si>
  <si>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</si>
  <si>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</si>
  <si>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</si>
  <si>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</si>
  <si>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</si>
  <si>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</si>
  <si>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</si>
  <si>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</si>
  <si>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</si>
  <si>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</si>
  <si>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</si>
  <si>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</si>
  <si>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</si>
  <si>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</si>
  <si>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</si>
  <si>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</si>
  <si>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</si>
  <si>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</si>
  <si>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</si>
  <si>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</si>
  <si>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</si>
  <si>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</si>
  <si>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</si>
  <si>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</si>
  <si>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</si>
  <si>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</si>
  <si>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</si>
  <si>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</si>
  <si>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</si>
  <si>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</si>
  <si>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</si>
  <si>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</si>
  <si>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</si>
  <si>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</si>
  <si>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</si>
  <si>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</si>
  <si>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</si>
  <si>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</si>
  <si>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</si>
  <si>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</si>
  <si>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</si>
  <si>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</si>
  <si>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</si>
  <si>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</si>
  <si>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</si>
  <si>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</si>
  <si>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</si>
  <si>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</si>
  <si>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</si>
  <si>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</si>
  <si>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</si>
  <si>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</si>
  <si>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</si>
  <si>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</si>
  <si>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</si>
  <si>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</si>
  <si>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</si>
  <si>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</si>
  <si>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</si>
  <si>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</si>
  <si>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</si>
  <si>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</si>
  <si>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</si>
  <si>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</si>
  <si>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</si>
  <si>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</si>
  <si>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</si>
  <si>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</si>
  <si>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</si>
  <si>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</si>
  <si>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</si>
  <si>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</si>
  <si>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</si>
  <si>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</si>
  <si>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</si>
  <si>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</si>
  <si>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</si>
  <si>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</si>
  <si>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</si>
  <si>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</si>
  <si>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</si>
  <si>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</si>
  <si>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</si>
  <si>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</si>
  <si>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</si>
  <si>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</si>
  <si>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</si>
  <si>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</si>
  <si>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</si>
  <si>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</si>
  <si>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</si>
  <si>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</si>
  <si>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</si>
  <si>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</si>
  <si>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</si>
  <si>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</si>
  <si>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</si>
  <si>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</si>
  <si>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</si>
  <si>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</si>
  <si>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</si>
  <si>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</si>
  <si>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</si>
  <si>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</si>
  <si>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</si>
  <si>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</si>
  <si>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</si>
  <si>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</si>
  <si>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</si>
  <si>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</si>
  <si>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</si>
  <si>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</si>
  <si>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</si>
  <si>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</si>
  <si>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</si>
  <si>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</si>
  <si>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</si>
  <si>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</si>
  <si>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</si>
  <si>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</si>
  <si>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</si>
  <si>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</si>
  <si>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</si>
  <si>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</si>
  <si>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</si>
  <si>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</si>
  <si>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</si>
  <si>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</si>
  <si>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</si>
  <si>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</si>
  <si>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</si>
  <si>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</si>
  <si>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</si>
  <si>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</si>
  <si>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</si>
  <si>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</si>
  <si>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</si>
  <si>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</si>
  <si>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</si>
  <si>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</si>
  <si>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</si>
  <si>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</si>
  <si>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</si>
  <si>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</si>
  <si>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</si>
  <si>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</si>
  <si>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</si>
  <si>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</si>
  <si>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</si>
  <si>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</si>
  <si>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</si>
  <si>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</si>
  <si>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</si>
  <si>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</si>
  <si>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</si>
  <si>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</si>
  <si>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</si>
  <si>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</si>
  <si>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</si>
  <si>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</si>
  <si>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</si>
  <si>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</si>
  <si>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</si>
  <si>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</si>
  <si>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</si>
  <si>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</si>
  <si>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</si>
  <si>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</si>
  <si>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</si>
  <si>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</si>
  <si>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</si>
  <si>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</si>
  <si>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</si>
  <si>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</si>
  <si>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</si>
  <si>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</si>
  <si>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</si>
  <si>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</si>
  <si>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</si>
  <si>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</si>
  <si>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</si>
  <si>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</si>
  <si>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</si>
  <si>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</si>
  <si>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</si>
  <si>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</si>
  <si>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</si>
  <si>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</si>
  <si>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</si>
  <si>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</si>
  <si>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</si>
  <si>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</si>
  <si>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</si>
  <si>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</si>
  <si>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</si>
  <si>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</si>
  <si>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</si>
  <si>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</si>
  <si>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</si>
  <si>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</si>
  <si>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</si>
  <si>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</si>
  <si>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</si>
  <si>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</si>
  <si>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</si>
  <si>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</si>
  <si>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</si>
  <si>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</si>
  <si>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</si>
  <si>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</si>
  <si>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</si>
  <si>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</si>
  <si>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</si>
  <si>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</si>
  <si>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</si>
  <si>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</si>
  <si>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</si>
  <si>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</si>
  <si>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</si>
  <si>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</si>
  <si>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</si>
  <si>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</si>
  <si>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</si>
  <si>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</si>
  <si>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</si>
  <si>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</si>
  <si>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</si>
  <si>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</si>
  <si>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</si>
  <si>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</si>
  <si>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</si>
  <si>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</si>
  <si>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</si>
  <si>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</si>
  <si>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</si>
  <si>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</si>
  <si>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</si>
  <si>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</si>
  <si>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</si>
  <si>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</si>
  <si>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</si>
  <si>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</si>
  <si>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</si>
  <si>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</si>
  <si>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</si>
  <si>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</si>
  <si>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</si>
  <si>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</si>
  <si>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</si>
  <si>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</si>
  <si>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</si>
  <si>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</si>
  <si>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</si>
  <si>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</si>
  <si>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</si>
  <si>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</si>
  <si>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</si>
  <si>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</si>
  <si>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</si>
  <si>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</si>
  <si>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</si>
  <si>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</si>
  <si>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</si>
  <si>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</si>
  <si>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</si>
  <si>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</si>
  <si>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</si>
  <si>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</si>
  <si>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</si>
  <si>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</si>
  <si>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</si>
  <si>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</si>
  <si>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</si>
  <si>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</si>
  <si>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</si>
  <si>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</si>
  <si>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</si>
  <si>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</si>
  <si>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</si>
  <si>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</si>
  <si>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</si>
  <si>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</si>
  <si>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</si>
  <si>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</si>
  <si>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</si>
  <si>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</si>
  <si>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</si>
  <si>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</si>
  <si>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</si>
  <si>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</si>
  <si>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</si>
  <si>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</si>
  <si>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</si>
  <si>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</si>
  <si>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</si>
  <si>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</si>
  <si>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</si>
  <si>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</si>
  <si>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</si>
  <si>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</si>
  <si>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</si>
  <si>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</si>
  <si>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</si>
  <si>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</si>
  <si>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</si>
  <si>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</si>
  <si>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</si>
  <si>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</si>
  <si>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</si>
  <si>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</si>
  <si>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</si>
  <si>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</si>
  <si>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</si>
  <si>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</si>
  <si>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</si>
  <si>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</si>
  <si>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</si>
  <si>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</si>
  <si>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</si>
  <si>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</si>
  <si>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</si>
  <si>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</si>
  <si>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</si>
  <si>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</si>
  <si>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</si>
  <si>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</si>
  <si>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</si>
  <si>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</si>
  <si>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</si>
  <si>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</si>
  <si>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</si>
  <si>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</si>
  <si>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</si>
  <si>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</si>
  <si>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</si>
  <si>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</si>
  <si>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</si>
  <si>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</si>
  <si>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</si>
  <si>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</si>
  <si>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</si>
  <si>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</si>
  <si>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</si>
  <si>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</si>
  <si>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</si>
  <si>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</si>
  <si>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</si>
  <si>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</si>
  <si>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</si>
  <si>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</si>
  <si>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</si>
  <si>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</si>
  <si>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</si>
  <si>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</si>
  <si>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</si>
  <si>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</si>
  <si>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</si>
  <si>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</si>
  <si>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</si>
  <si>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</si>
  <si>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</si>
  <si>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</si>
  <si>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</si>
  <si>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</si>
  <si>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</si>
  <si>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</si>
  <si>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</si>
  <si>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</si>
  <si>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</si>
  <si>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</si>
  <si>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</si>
  <si>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</si>
  <si>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</si>
  <si>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</si>
  <si>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</si>
  <si>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</si>
  <si>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</si>
  <si>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</si>
  <si>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</si>
  <si>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</si>
  <si>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</si>
  <si>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</si>
  <si>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</si>
  <si>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</si>
  <si>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</si>
  <si>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</si>
  <si>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</si>
  <si>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</si>
  <si>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</si>
  <si>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</si>
  <si>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</si>
  <si>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</si>
  <si>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</si>
  <si>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</si>
  <si>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</si>
  <si>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</si>
  <si>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</si>
  <si>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</si>
  <si>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</si>
  <si>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</si>
  <si>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</si>
  <si>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</si>
  <si>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</si>
  <si>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</si>
  <si>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</si>
  <si>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</si>
  <si>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</si>
  <si>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</si>
  <si>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</si>
  <si>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</si>
  <si>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</si>
  <si>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</si>
  <si>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</si>
  <si>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</si>
  <si>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</si>
  <si>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</si>
  <si>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</si>
  <si>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</si>
  <si>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</si>
  <si>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</si>
  <si>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</si>
  <si>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</si>
  <si>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</si>
  <si>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</si>
  <si>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</si>
  <si>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</si>
  <si>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</si>
  <si>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</si>
  <si>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</si>
  <si>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</si>
  <si>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</si>
  <si>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</si>
  <si>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</si>
  <si>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</si>
  <si>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</si>
  <si>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</si>
  <si>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</si>
  <si>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</si>
  <si>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</si>
  <si>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</si>
  <si>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</si>
  <si>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</si>
  <si>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</si>
  <si>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</si>
  <si>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</si>
  <si>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</si>
  <si>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</si>
  <si>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</si>
  <si>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</si>
  <si>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</si>
  <si>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</si>
  <si>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</si>
  <si>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</si>
  <si>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</si>
  <si>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</si>
  <si>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</si>
  <si>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</si>
  <si>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</si>
  <si>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</si>
  <si>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</si>
  <si>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</si>
  <si>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</si>
  <si>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</si>
  <si>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</si>
  <si>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</si>
  <si>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</si>
  <si>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</si>
  <si>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</si>
  <si>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</si>
  <si>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</si>
  <si>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</si>
  <si>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</si>
  <si>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</si>
  <si>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</si>
  <si>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</si>
  <si>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</si>
  <si>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</si>
  <si>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</si>
  <si>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</si>
  <si>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</si>
  <si>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</si>
  <si>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</si>
  <si>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</si>
  <si>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</si>
  <si>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</si>
  <si>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</si>
  <si>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</si>
  <si>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</si>
  <si>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</si>
  <si>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</si>
  <si>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</si>
  <si>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</si>
  <si>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</si>
  <si>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</si>
  <si>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</si>
  <si>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</si>
  <si>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</si>
  <si>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</si>
  <si>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</si>
  <si>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</si>
  <si>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</si>
  <si>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</si>
  <si>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</si>
  <si>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</si>
  <si>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</si>
  <si>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</si>
  <si>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</si>
  <si>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</si>
  <si>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</si>
  <si>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</si>
  <si>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</si>
  <si>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</si>
  <si>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</si>
  <si>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</si>
  <si>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</si>
  <si>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</si>
  <si>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</si>
  <si>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</si>
  <si>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</si>
  <si>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</si>
  <si>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</si>
  <si>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</si>
  <si>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</si>
  <si>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</si>
  <si>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</si>
  <si>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</si>
  <si>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</si>
  <si>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</si>
  <si>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</si>
  <si>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</si>
  <si>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</si>
  <si>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</si>
  <si>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</si>
  <si>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</si>
  <si>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</si>
  <si>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</si>
  <si>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</si>
  <si>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</si>
  <si>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</si>
  <si>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</si>
  <si>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</si>
  <si>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</si>
  <si>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</si>
  <si>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</si>
  <si>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</si>
  <si>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</si>
  <si>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</si>
  <si>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</si>
  <si>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</si>
  <si>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</si>
  <si>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</si>
  <si>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</si>
  <si>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</si>
  <si>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</si>
  <si>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</si>
  <si>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</si>
  <si>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</si>
  <si>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</si>
  <si>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</si>
  <si>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</si>
  <si>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</si>
  <si>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</si>
  <si>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</si>
  <si>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</si>
  <si>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</si>
  <si>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</si>
  <si>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</si>
  <si>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</si>
  <si>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</si>
  <si>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</si>
  <si>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</si>
  <si>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</si>
  <si>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</si>
  <si>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</si>
  <si>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</si>
  <si>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</si>
  <si>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</si>
  <si>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</si>
  <si>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</si>
  <si>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</si>
  <si>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</si>
  <si>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</si>
  <si>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</si>
  <si>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</si>
  <si>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</si>
  <si>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</si>
  <si>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</si>
  <si>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</si>
  <si>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</si>
  <si>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</si>
  <si>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</si>
  <si>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</si>
  <si>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</si>
  <si>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</si>
  <si>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</si>
  <si>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</si>
  <si>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</si>
  <si>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</si>
  <si>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</si>
  <si>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</si>
  <si>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</si>
  <si>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</si>
  <si>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</si>
  <si>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</si>
  <si>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</si>
  <si>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</si>
  <si>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</si>
  <si>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</si>
  <si>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</si>
  <si>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</si>
  <si>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</si>
  <si>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</si>
  <si>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</si>
  <si>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</si>
  <si>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</si>
  <si>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</si>
  <si>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</si>
  <si>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</si>
  <si>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</si>
  <si>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</si>
  <si>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</si>
  <si>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</si>
  <si>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</si>
  <si>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</si>
  <si>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</si>
  <si>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</si>
  <si>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</si>
  <si>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</si>
  <si>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</si>
  <si>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</si>
  <si>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</si>
  <si>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</si>
  <si>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</si>
  <si>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</si>
  <si>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</si>
  <si>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</si>
  <si>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</si>
  <si>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</si>
  <si>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</si>
  <si>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</si>
  <si>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</si>
  <si>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</si>
  <si>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</si>
  <si>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</si>
  <si>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</si>
  <si>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</si>
  <si>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</si>
  <si>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</si>
  <si>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</si>
  <si>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</si>
  <si>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</si>
  <si>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</si>
  <si>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</si>
  <si>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</si>
  <si>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</si>
  <si>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</si>
  <si>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</si>
  <si>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</si>
  <si>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</si>
  <si>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</si>
  <si>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</si>
  <si>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</si>
  <si>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</si>
  <si>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</si>
  <si>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</si>
  <si>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</si>
  <si>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</si>
  <si>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</si>
  <si>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</si>
  <si>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</si>
  <si>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</si>
  <si>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</si>
  <si>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</si>
  <si>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</si>
  <si>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</si>
  <si>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</si>
  <si>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</si>
  <si>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</si>
  <si>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</si>
  <si>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</si>
  <si>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</si>
  <si>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</si>
  <si>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</si>
  <si>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</si>
  <si>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</si>
  <si>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</si>
  <si>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</si>
  <si>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</si>
  <si>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</si>
  <si>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</si>
  <si>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</si>
  <si>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</si>
  <si>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</si>
  <si>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</si>
  <si>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</si>
  <si>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</si>
  <si>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</si>
  <si>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</si>
  <si>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</si>
  <si>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</si>
  <si>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</si>
  <si>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</si>
  <si>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</si>
  <si>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</si>
  <si>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</si>
  <si>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</si>
  <si>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</si>
  <si>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</si>
  <si>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</si>
  <si>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</si>
  <si>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</si>
  <si>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</si>
  <si>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</si>
  <si>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</si>
  <si>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</si>
  <si>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</si>
  <si>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</si>
  <si>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</si>
  <si>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</si>
  <si>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</si>
  <si>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</si>
  <si>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</si>
  <si>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</si>
  <si>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</si>
  <si>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</si>
  <si>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</si>
  <si>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</si>
  <si>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</si>
  <si>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</si>
  <si>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</si>
  <si>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</si>
  <si>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</si>
  <si>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</si>
  <si>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</si>
  <si>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</si>
  <si>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</si>
  <si>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</si>
  <si>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</si>
  <si>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</si>
  <si>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</si>
  <si>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</si>
  <si>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</si>
  <si>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</si>
  <si>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</si>
  <si>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</si>
  <si>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</si>
  <si>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</si>
  <si>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</si>
  <si>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</si>
  <si>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</si>
  <si>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</si>
  <si>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</si>
  <si>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</si>
  <si>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</si>
  <si>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</si>
  <si>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</si>
  <si>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</si>
  <si>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</si>
  <si>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</si>
  <si>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</si>
  <si>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</si>
  <si>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</si>
  <si>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</si>
  <si>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</si>
  <si>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</si>
  <si>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</si>
  <si>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</si>
  <si>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</si>
  <si>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</si>
  <si>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</si>
  <si>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</si>
  <si>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</si>
  <si>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</si>
  <si>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</si>
  <si>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</si>
  <si>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</si>
  <si>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</si>
  <si>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</si>
  <si>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</si>
  <si>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</si>
  <si>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</si>
  <si>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</si>
  <si>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</si>
  <si>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</si>
  <si>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</si>
  <si>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</si>
  <si>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</si>
  <si>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</si>
  <si>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</si>
  <si>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</si>
  <si>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</si>
  <si>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</si>
  <si>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</si>
  <si>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</si>
  <si>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</si>
  <si>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</si>
  <si>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</si>
  <si>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</si>
  <si>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</si>
  <si>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</si>
  <si>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</si>
  <si>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</si>
  <si>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</si>
  <si>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</si>
  <si>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</si>
  <si>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</si>
  <si>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</si>
  <si>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</si>
  <si>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</si>
  <si>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</si>
  <si>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</si>
  <si>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</si>
  <si>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</si>
  <si>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</si>
  <si>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</si>
  <si>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</si>
  <si>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</si>
  <si>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</si>
  <si>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</si>
  <si>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</si>
  <si>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</si>
  <si>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</si>
  <si>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</si>
  <si>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</si>
  <si>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</si>
  <si>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</si>
  <si>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</si>
  <si>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</si>
  <si>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</si>
  <si>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</si>
  <si>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</si>
  <si>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</si>
  <si>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</si>
  <si>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</si>
  <si>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</si>
  <si>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</si>
  <si>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</si>
  <si>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</si>
  <si>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</si>
  <si>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</si>
  <si>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</si>
  <si>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</si>
  <si>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</si>
  <si>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</si>
  <si>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</si>
  <si>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</si>
  <si>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</si>
  <si>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</si>
  <si>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</si>
  <si>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</si>
  <si>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</si>
  <si>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</si>
  <si>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</si>
  <si>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</si>
  <si>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</si>
  <si>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</si>
  <si>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</si>
  <si>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</si>
  <si>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</si>
  <si>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</si>
  <si>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</si>
  <si>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</si>
  <si>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</si>
  <si>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</si>
  <si>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</si>
  <si>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</si>
  <si>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</si>
  <si>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</si>
  <si>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</si>
  <si>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</si>
  <si>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</si>
  <si>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</si>
  <si>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</si>
  <si>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</si>
  <si>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</si>
  <si>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</si>
  <si>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</si>
  <si>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</si>
  <si>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</si>
  <si>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</si>
  <si>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</si>
  <si>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</si>
  <si>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</si>
  <si>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</si>
  <si>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</si>
  <si>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</si>
  <si>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</si>
  <si>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</si>
  <si>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</si>
  <si>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</si>
  <si>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</si>
  <si>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</si>
  <si>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</si>
  <si>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</si>
  <si>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</si>
  <si>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</si>
  <si>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</si>
  <si>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</si>
  <si>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</si>
  <si>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</si>
  <si>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</si>
  <si>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</si>
  <si>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</si>
  <si>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</si>
  <si>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</si>
  <si>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</si>
  <si>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</si>
  <si>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</si>
  <si>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</si>
  <si>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</si>
  <si>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</si>
  <si>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</si>
  <si>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</si>
  <si>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</si>
  <si>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</si>
  <si>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</si>
  <si>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</si>
  <si>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</si>
  <si>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</si>
  <si>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</si>
  <si>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</si>
  <si>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</si>
  <si>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</si>
  <si>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</si>
  <si>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</si>
  <si>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</si>
  <si>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</si>
  <si>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</si>
  <si>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</si>
  <si>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</si>
  <si>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</si>
  <si>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</si>
  <si>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</si>
  <si>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</si>
  <si>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</si>
  <si>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</si>
  <si>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</si>
  <si>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</si>
  <si>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</si>
  <si>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</si>
  <si>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</si>
  <si>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</si>
  <si>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</si>
  <si>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</si>
  <si>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</si>
  <si>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</si>
  <si>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</si>
  <si>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</si>
  <si>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</si>
  <si>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</si>
  <si>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</si>
  <si>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</si>
  <si>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</si>
  <si>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</si>
  <si>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</si>
  <si>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</si>
  <si>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</si>
  <si>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</si>
  <si>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</si>
  <si>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</si>
  <si>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</si>
  <si>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</si>
  <si>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</si>
  <si>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</si>
  <si>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</si>
  <si>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</si>
  <si>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</si>
  <si>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</si>
  <si>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</si>
  <si>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</si>
  <si>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</si>
  <si>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</si>
  <si>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</si>
  <si>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</si>
  <si>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</si>
  <si>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</si>
  <si>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</si>
  <si>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</si>
  <si>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</si>
  <si>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</si>
  <si>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</si>
  <si>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</si>
  <si>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</si>
  <si>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</si>
  <si>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</si>
  <si>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</si>
  <si>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</si>
  <si>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</si>
  <si>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</si>
  <si>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</si>
  <si>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</si>
  <si>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</si>
  <si>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</si>
  <si>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</si>
  <si>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</si>
  <si>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</si>
  <si>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</si>
  <si>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</si>
  <si>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</si>
  <si>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</si>
  <si>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</si>
  <si>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</si>
  <si>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</si>
  <si>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</si>
  <si>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</si>
  <si>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</si>
  <si>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</si>
  <si>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</si>
  <si>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</si>
  <si>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</si>
  <si>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</si>
  <si>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</si>
  <si>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</si>
  <si>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</si>
  <si>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</si>
  <si>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</si>
  <si>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</si>
  <si>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</si>
  <si>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</si>
  <si>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</si>
  <si>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</si>
  <si>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</si>
  <si>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</si>
  <si>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</si>
  <si>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</si>
  <si>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</si>
  <si>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</si>
  <si>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</si>
  <si>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</si>
  <si>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</si>
  <si>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</si>
  <si>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</si>
  <si>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</si>
  <si>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</si>
  <si>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</si>
  <si>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</si>
  <si>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</si>
  <si>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</si>
  <si>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</si>
  <si>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</si>
  <si>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</si>
  <si>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</si>
  <si>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</si>
  <si>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</si>
  <si>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</si>
  <si>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</si>
  <si>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</si>
  <si>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</si>
  <si>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</si>
  <si>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</si>
  <si>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</si>
  <si>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</si>
  <si>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</si>
  <si>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</si>
  <si>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</si>
  <si>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</si>
  <si>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</si>
  <si>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</si>
  <si>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</si>
  <si>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</si>
  <si>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</si>
  <si>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</si>
  <si>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</si>
  <si>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</si>
  <si>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</si>
  <si>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</si>
  <si>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</si>
  <si>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</si>
  <si>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</si>
  <si>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</si>
  <si>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</si>
  <si>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</si>
  <si>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</si>
  <si>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</si>
  <si>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</si>
  <si>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</si>
  <si>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</si>
  <si>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</si>
  <si>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</si>
  <si>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</si>
  <si>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</si>
  <si>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</si>
  <si>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</si>
  <si>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</si>
  <si>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</si>
  <si>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</si>
  <si>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</si>
  <si>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</si>
  <si>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</si>
  <si>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</si>
  <si>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</si>
  <si>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</si>
  <si>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</si>
  <si>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</si>
  <si>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</si>
  <si>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</si>
  <si>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</si>
  <si>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</si>
  <si>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</si>
  <si>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</si>
  <si>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</si>
  <si>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</si>
  <si>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</si>
  <si>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</si>
  <si>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</si>
  <si>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</si>
  <si>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</si>
  <si>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</si>
  <si>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</si>
  <si>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</si>
  <si>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</si>
  <si>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</si>
  <si>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</si>
  <si>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</si>
  <si>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</si>
  <si>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</si>
  <si>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</si>
  <si>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</si>
  <si>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</si>
  <si>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</si>
  <si>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</si>
  <si>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</si>
  <si>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</si>
  <si>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</si>
  <si>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</si>
  <si>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</si>
  <si>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</si>
  <si>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</si>
  <si>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</si>
  <si>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</si>
  <si>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</si>
  <si>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</si>
  <si>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</si>
  <si>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</si>
  <si>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</si>
  <si>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</si>
  <si>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</si>
  <si>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</si>
  <si>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</si>
  <si>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</si>
  <si>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</si>
  <si>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</si>
  <si>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</si>
  <si>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</si>
  <si>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</si>
  <si>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</si>
  <si>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</si>
  <si>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</si>
  <si>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</si>
  <si>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</si>
  <si>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</si>
  <si>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</si>
  <si>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</si>
  <si>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</si>
  <si>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</si>
  <si>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</si>
  <si>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</si>
  <si>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</si>
  <si>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</si>
  <si>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</si>
  <si>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</si>
  <si>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</si>
  <si>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</si>
  <si>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</si>
  <si>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</si>
  <si>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</si>
  <si>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</si>
  <si>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</si>
  <si>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</si>
  <si>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</si>
  <si>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</si>
  <si>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</si>
  <si>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</si>
  <si>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</si>
  <si>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</si>
  <si>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</si>
  <si>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</si>
  <si>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</si>
  <si>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</si>
  <si>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</si>
  <si>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</si>
  <si>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</si>
  <si>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</si>
  <si>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</si>
  <si>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</si>
  <si>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</si>
  <si>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</si>
  <si>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</si>
  <si>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</si>
  <si>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</si>
  <si>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</si>
  <si>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</si>
  <si>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</si>
  <si>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</si>
  <si>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</si>
  <si>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</si>
  <si>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</si>
  <si>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</si>
  <si>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</si>
  <si>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</si>
  <si>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</si>
  <si>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</si>
  <si>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</si>
  <si>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</si>
  <si>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</si>
  <si>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</si>
  <si>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</si>
  <si>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</si>
  <si>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</si>
  <si>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</si>
  <si>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</si>
  <si>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</si>
  <si>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</si>
  <si>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</si>
  <si>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</si>
  <si>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</si>
  <si>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</si>
  <si>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</si>
  <si>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</si>
  <si>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</si>
  <si>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</si>
  <si>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</si>
  <si>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</si>
  <si>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</si>
  <si>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</si>
  <si>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</si>
  <si>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</si>
  <si>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</si>
  <si>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</si>
  <si>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</si>
  <si>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</si>
  <si>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</si>
  <si>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</si>
  <si>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</si>
  <si>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</si>
  <si>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</si>
  <si>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</si>
  <si>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</si>
  <si>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</si>
  <si>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</si>
  <si>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</si>
  <si>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</si>
  <si>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</si>
  <si>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</si>
  <si>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</si>
  <si>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</si>
  <si>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</si>
  <si>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</si>
  <si>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</si>
  <si>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</si>
  <si>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</si>
  <si>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</si>
  <si>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</si>
  <si>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</si>
  <si>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</si>
  <si>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</si>
  <si>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</si>
  <si>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</si>
  <si>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</si>
  <si>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</si>
  <si>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</si>
  <si>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</si>
  <si>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</si>
  <si>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</si>
  <si>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</si>
  <si>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</si>
  <si>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</si>
  <si>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</si>
  <si>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</si>
  <si>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</si>
  <si>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</si>
  <si>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</si>
  <si>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</si>
  <si>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</si>
  <si>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</si>
  <si>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</si>
  <si>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</si>
  <si>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</si>
  <si>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</si>
  <si>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</si>
  <si>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</si>
  <si>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</si>
  <si>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</si>
  <si>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</si>
  <si>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</si>
  <si>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</si>
  <si>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</si>
  <si>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</si>
  <si>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</si>
  <si>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</si>
  <si>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</si>
  <si>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</si>
  <si>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</si>
  <si>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</si>
  <si>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</si>
  <si>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</si>
  <si>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</si>
  <si>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</si>
  <si>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</si>
  <si>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</si>
  <si>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</si>
  <si>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</si>
  <si>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</si>
  <si>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</si>
  <si>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</si>
  <si>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</si>
  <si>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</si>
  <si>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</si>
  <si>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</si>
  <si>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</si>
  <si>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</si>
  <si>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</si>
  <si>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</si>
  <si>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</si>
  <si>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</si>
  <si>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</si>
  <si>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</si>
  <si>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</si>
  <si>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</si>
  <si>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</si>
  <si>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</si>
  <si>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</si>
  <si>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</si>
  <si>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</si>
  <si>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</si>
  <si>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</si>
  <si>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</si>
  <si>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</si>
  <si>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</si>
  <si>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</si>
  <si>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</si>
  <si>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</si>
  <si>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</si>
  <si>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</si>
  <si>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</si>
  <si>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</si>
  <si>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</si>
  <si>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</si>
  <si>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</si>
  <si>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</si>
  <si>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</si>
  <si>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</si>
  <si>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</si>
  <si>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</si>
  <si>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</si>
  <si>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</si>
  <si>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</si>
  <si>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</si>
  <si>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</si>
  <si>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</si>
  <si>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</si>
  <si>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</si>
  <si>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</si>
  <si>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</si>
  <si>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</si>
  <si>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</si>
  <si>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</si>
  <si>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</si>
  <si>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</si>
  <si>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</si>
  <si>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</si>
  <si>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</si>
  <si>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</si>
  <si>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</si>
  <si>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</si>
  <si>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</si>
  <si>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</si>
  <si>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</si>
  <si>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</si>
  <si>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</si>
  <si>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</si>
  <si>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</si>
  <si>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</si>
  <si>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</si>
  <si>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</si>
  <si>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</si>
  <si>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</si>
  <si>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</si>
  <si>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</si>
  <si>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</si>
  <si>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</si>
  <si>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</si>
  <si>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</si>
  <si>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</si>
  <si>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</si>
  <si>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</si>
  <si>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</si>
  <si>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</si>
  <si>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</si>
  <si>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</si>
  <si>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</si>
  <si>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</si>
  <si>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</si>
  <si>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</si>
  <si>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</si>
  <si>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</si>
  <si>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</si>
  <si>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</si>
  <si>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</si>
  <si>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</si>
  <si>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</si>
  <si>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</si>
  <si>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</si>
  <si>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</si>
  <si>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</si>
  <si>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</si>
  <si>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</si>
  <si>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</si>
  <si>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</si>
  <si>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</si>
  <si>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</si>
  <si>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</si>
  <si>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</si>
  <si>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</si>
  <si>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</si>
  <si>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</si>
  <si>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</si>
  <si>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</si>
  <si>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</si>
  <si>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</si>
  <si>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</si>
  <si>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</si>
  <si>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</si>
  <si>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</si>
  <si>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</si>
  <si>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</si>
  <si>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</si>
  <si>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</si>
  <si>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</si>
  <si>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</si>
  <si>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</si>
  <si>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</si>
  <si>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</si>
  <si>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</si>
  <si>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</si>
  <si>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</si>
  <si>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</si>
  <si>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</si>
  <si>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</si>
  <si>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</si>
  <si>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</si>
  <si>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</si>
  <si>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</si>
  <si>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</si>
  <si>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</si>
  <si>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</si>
  <si>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</si>
  <si>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</si>
  <si>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</si>
  <si>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</si>
  <si>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</si>
  <si>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</si>
  <si>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</si>
  <si>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</si>
  <si>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</si>
  <si>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</si>
  <si>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</si>
  <si>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</si>
  <si>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</si>
  <si>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</si>
  <si>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</si>
  <si>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</si>
  <si>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</si>
  <si>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</si>
  <si>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</si>
  <si>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</si>
  <si>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</si>
  <si>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</si>
  <si>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</si>
  <si>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</si>
  <si>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</si>
  <si>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</si>
  <si>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</si>
  <si>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</si>
  <si>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</si>
  <si>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</si>
  <si>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</si>
  <si>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</si>
  <si>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</si>
  <si>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</si>
  <si>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</si>
  <si>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</si>
  <si>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</si>
  <si>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</si>
  <si>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</si>
  <si>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</si>
  <si>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</si>
  <si>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</si>
  <si>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</si>
  <si>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</si>
  <si>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</si>
  <si>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</si>
  <si>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</si>
  <si>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</si>
  <si>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</si>
  <si>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</si>
  <si>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</si>
  <si>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</si>
  <si>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</si>
  <si>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</si>
  <si>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</si>
  <si>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</si>
  <si>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</si>
  <si>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</si>
  <si>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</si>
  <si>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</si>
  <si>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</si>
  <si>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</si>
  <si>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</si>
  <si>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</si>
  <si>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</si>
  <si>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</si>
  <si>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</si>
  <si>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</si>
  <si>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</si>
  <si>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</si>
  <si>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</si>
  <si>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</si>
  <si>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</si>
  <si>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</si>
  <si>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</si>
  <si>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</si>
  <si>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</si>
  <si>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</si>
  <si>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</si>
  <si>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</si>
  <si>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</si>
  <si>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</si>
  <si>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</si>
  <si>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</si>
  <si>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</si>
  <si>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</si>
  <si>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</si>
  <si>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</si>
  <si>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</si>
  <si>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</si>
  <si>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</si>
  <si>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</si>
  <si>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</si>
  <si>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</si>
  <si>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</si>
  <si>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</si>
  <si>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</si>
  <si>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</si>
  <si>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</si>
  <si>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</si>
  <si>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</si>
  <si>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</si>
  <si>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</si>
  <si>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</si>
  <si>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</si>
  <si>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</si>
  <si>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</si>
  <si>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</si>
  <si>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</si>
  <si>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</si>
  <si>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</si>
  <si>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</si>
  <si>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</si>
  <si>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</si>
  <si>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</si>
  <si>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</si>
  <si>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</si>
  <si>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</si>
  <si>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</si>
  <si>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</si>
  <si>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</si>
  <si>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</si>
  <si>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</si>
  <si>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</si>
  <si>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</si>
  <si>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</si>
  <si>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</si>
  <si>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</si>
  <si>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</si>
  <si>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</si>
  <si>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</si>
  <si>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</si>
  <si>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</si>
  <si>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</si>
  <si>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</si>
  <si>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</si>
  <si>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</si>
  <si>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</si>
  <si>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</si>
  <si>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</si>
  <si>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</si>
  <si>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</si>
  <si>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</si>
  <si>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</si>
  <si>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</si>
  <si>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</si>
  <si>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</si>
  <si>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</si>
  <si>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</si>
  <si>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</si>
  <si>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</si>
  <si>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</si>
  <si>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</si>
  <si>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</si>
  <si>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</si>
  <si>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</si>
  <si>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</si>
  <si>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</si>
  <si>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</si>
  <si>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</si>
  <si>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</si>
  <si>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</si>
  <si>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</si>
  <si>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</si>
  <si>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</si>
  <si>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</si>
  <si>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</si>
  <si>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</si>
  <si>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</si>
  <si>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</si>
  <si>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</si>
  <si>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</si>
  <si>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</si>
  <si>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</si>
  <si>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</si>
  <si>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</si>
  <si>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</si>
  <si>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</si>
  <si>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</si>
  <si>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</si>
  <si>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</si>
  <si>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</si>
  <si>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</si>
  <si>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</si>
  <si>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</si>
  <si>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</si>
  <si>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</si>
  <si>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</si>
  <si>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</si>
  <si>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</si>
  <si>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</si>
  <si>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</si>
  <si>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</si>
  <si>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</si>
  <si>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</si>
  <si>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</si>
  <si>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</si>
  <si>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</si>
  <si>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</si>
  <si>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</si>
  <si>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</si>
  <si>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</si>
  <si>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</si>
  <si>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</si>
  <si>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</si>
  <si>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</si>
  <si>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</si>
  <si>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</si>
  <si>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</si>
  <si>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</si>
  <si>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</si>
  <si>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</si>
  <si>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</si>
  <si>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</si>
  <si>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</si>
  <si>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</si>
  <si>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</si>
  <si>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</si>
  <si>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</si>
  <si>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</si>
  <si>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</si>
  <si>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</si>
  <si>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</si>
  <si>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</si>
  <si>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</si>
  <si>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</si>
  <si>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</si>
  <si>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</si>
  <si>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</si>
  <si>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</si>
  <si>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</si>
  <si>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</si>
  <si>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</si>
  <si>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</si>
  <si>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</si>
  <si>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</si>
  <si>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</si>
  <si>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</si>
  <si>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</si>
  <si>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</si>
  <si>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</si>
  <si>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</si>
  <si>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</si>
  <si>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</si>
  <si>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</si>
  <si>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</si>
  <si>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</si>
  <si>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</si>
  <si>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</si>
  <si>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</si>
  <si>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</si>
  <si>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</si>
  <si>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</si>
  <si>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</si>
  <si>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</si>
  <si>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</si>
  <si>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</si>
  <si>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</si>
  <si>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</si>
  <si>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</si>
  <si>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</si>
  <si>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</si>
  <si>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</si>
  <si>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</si>
  <si>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</si>
  <si>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</si>
  <si>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</si>
  <si>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</si>
  <si>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</si>
  <si>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</si>
  <si>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</si>
  <si>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</si>
  <si>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</si>
  <si>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</si>
  <si>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</si>
  <si>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</si>
  <si>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</si>
  <si>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</si>
  <si>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</si>
  <si>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</si>
  <si>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</si>
  <si>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</si>
  <si>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</si>
  <si>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</si>
  <si>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</si>
  <si>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</si>
  <si>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</si>
  <si>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</si>
  <si>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</si>
  <si>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</si>
  <si>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</si>
  <si>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</si>
  <si>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</si>
  <si>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</si>
  <si>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</si>
  <si>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</si>
  <si>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</si>
  <si>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</si>
  <si>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</si>
  <si>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</si>
  <si>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</si>
  <si>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</si>
  <si>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</si>
  <si>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</si>
  <si>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</si>
  <si>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</si>
  <si>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</si>
  <si>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</si>
  <si>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</si>
  <si>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</si>
  <si>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</si>
  <si>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</si>
  <si>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</si>
  <si>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</si>
  <si>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</si>
  <si>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</si>
  <si>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</si>
  <si>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</si>
  <si>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</si>
  <si>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</si>
  <si>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</si>
  <si>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</si>
  <si>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</si>
  <si>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</si>
  <si>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</si>
  <si>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</si>
  <si>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</si>
  <si>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</si>
  <si>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</si>
  <si>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</si>
  <si>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</si>
  <si>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</si>
  <si>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</si>
  <si>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</si>
  <si>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</si>
  <si>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</si>
  <si>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</si>
  <si>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</si>
  <si>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</si>
  <si>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</si>
  <si>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</si>
  <si>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</si>
  <si>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</si>
  <si>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</si>
  <si>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</si>
  <si>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</si>
  <si>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</si>
  <si>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</si>
  <si>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</si>
  <si>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</si>
  <si>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</si>
  <si>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</si>
  <si>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</si>
  <si>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</si>
  <si>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</si>
  <si>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</si>
  <si>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</si>
  <si>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</si>
  <si>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</si>
  <si>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</si>
  <si>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</si>
  <si>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</si>
  <si>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</si>
  <si>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</si>
  <si>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</si>
  <si>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</si>
  <si>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</si>
  <si>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</si>
  <si>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</si>
  <si>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</si>
  <si>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</si>
  <si>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</si>
  <si>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</si>
  <si>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</si>
  <si>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</si>
  <si>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</si>
  <si>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</si>
  <si>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</si>
  <si>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</si>
  <si>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</si>
  <si>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</si>
  <si>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</si>
  <si>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</si>
  <si>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</si>
  <si>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</si>
  <si>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</si>
  <si>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</si>
  <si>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</si>
  <si>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</si>
  <si>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</si>
  <si>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</si>
  <si>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</si>
  <si>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</si>
  <si>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</si>
  <si>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</si>
  <si>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</si>
  <si>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</si>
  <si>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</si>
  <si>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</si>
  <si>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</si>
  <si>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</si>
  <si>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</si>
  <si>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</si>
  <si>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</si>
  <si>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</si>
  <si>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</si>
  <si>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</si>
  <si>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</si>
  <si>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</si>
  <si>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</si>
  <si>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</si>
  <si>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</si>
  <si>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</si>
  <si>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</si>
  <si>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</si>
  <si>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</si>
  <si>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</si>
  <si>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</si>
  <si>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</si>
  <si>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</si>
  <si>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</si>
  <si>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</si>
  <si>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</si>
  <si>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</si>
  <si>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</si>
  <si>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</si>
  <si>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</si>
  <si>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</si>
  <si>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</si>
  <si>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</si>
  <si>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</si>
  <si>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</si>
  <si>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</si>
  <si>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</si>
  <si>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</si>
  <si>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</si>
  <si>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</si>
  <si>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</si>
  <si>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</si>
  <si>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</si>
  <si>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</si>
  <si>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</si>
  <si>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</si>
  <si>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</si>
  <si>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</si>
  <si>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</si>
  <si>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</si>
  <si>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</si>
  <si>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</si>
  <si>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</si>
  <si>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</si>
  <si>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</si>
  <si>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</si>
  <si>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</si>
  <si>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</si>
  <si>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</si>
  <si>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</si>
  <si>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</si>
  <si>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</si>
  <si>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</si>
  <si>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</si>
  <si>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</si>
  <si>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</si>
  <si>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</si>
  <si>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</si>
  <si>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</si>
  <si>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</si>
  <si>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</si>
  <si>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</si>
  <si>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</si>
  <si>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</si>
  <si>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</si>
  <si>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</si>
  <si>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</si>
  <si>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</si>
  <si>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</si>
  <si>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</si>
  <si>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</si>
  <si>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</si>
  <si>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</si>
  <si>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</si>
  <si>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</si>
  <si>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</si>
  <si>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</si>
  <si>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</si>
  <si>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</si>
  <si>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</si>
  <si>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</si>
  <si>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</si>
  <si>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</si>
  <si>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</si>
  <si>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</si>
  <si>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</si>
  <si>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</si>
  <si>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</si>
  <si>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</si>
  <si>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</si>
  <si>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</si>
  <si>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</si>
  <si>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</si>
  <si>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</si>
  <si>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</si>
  <si>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</si>
  <si>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</si>
  <si>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</si>
  <si>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</si>
  <si>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</si>
  <si>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</si>
  <si>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</si>
  <si>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</si>
  <si>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</si>
  <si>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</si>
  <si>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</si>
  <si>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</si>
  <si>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</si>
  <si>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</si>
  <si>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</si>
  <si>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</si>
  <si>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</si>
  <si>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</si>
  <si>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</si>
  <si>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</si>
  <si>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</si>
  <si>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</si>
  <si>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</si>
  <si>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</si>
  <si>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</si>
  <si>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</si>
  <si>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</si>
  <si>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</si>
  <si>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</si>
  <si>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</si>
  <si>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</si>
  <si>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</si>
  <si>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</si>
  <si>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</si>
  <si>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</si>
  <si>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</si>
  <si>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</si>
  <si>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</si>
  <si>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</si>
  <si>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</si>
  <si>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</si>
  <si>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</si>
  <si>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</si>
  <si>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</si>
  <si>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</si>
  <si>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</si>
  <si>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</si>
  <si>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</si>
  <si>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</si>
  <si>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</si>
  <si>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</si>
  <si>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</si>
  <si>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</si>
  <si>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</si>
  <si>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</si>
  <si>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</si>
  <si>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</si>
  <si>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</si>
  <si>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</si>
  <si>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</si>
  <si>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</si>
  <si>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</si>
  <si>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</si>
  <si>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</si>
  <si>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</si>
  <si>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</si>
  <si>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</si>
  <si>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</si>
  <si>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</si>
  <si>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</si>
  <si>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</si>
  <si>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</si>
  <si>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</si>
  <si>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</si>
  <si>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</si>
  <si>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</si>
  <si>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</si>
  <si>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</si>
  <si>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</si>
  <si>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</si>
  <si>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</si>
  <si>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</si>
  <si>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</si>
  <si>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</si>
  <si>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</si>
  <si>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</si>
  <si>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</si>
  <si>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</si>
  <si>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</si>
  <si>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</si>
  <si>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</si>
  <si>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</si>
  <si>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</si>
  <si>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</si>
  <si>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</si>
  <si>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</si>
  <si>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</si>
  <si>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</si>
  <si>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</si>
  <si>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</si>
  <si>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</si>
  <si>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</si>
  <si>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</si>
  <si>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</si>
  <si>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</si>
  <si>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</si>
  <si>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</si>
  <si>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</si>
  <si>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</si>
  <si>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</si>
  <si>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</si>
  <si>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</si>
  <si>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</si>
  <si>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</si>
  <si>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</si>
  <si>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</si>
  <si>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</si>
  <si>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</si>
  <si>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</si>
  <si>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</si>
  <si>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</si>
  <si>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</si>
  <si>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</si>
  <si>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</si>
  <si>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</si>
  <si>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</si>
  <si>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</si>
  <si>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</si>
  <si>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</si>
  <si>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</si>
  <si>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</si>
  <si>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</si>
  <si>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</si>
  <si>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</si>
  <si>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</si>
  <si>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</si>
  <si>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</si>
  <si>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</si>
  <si>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</si>
  <si>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</si>
  <si>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</si>
  <si>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</si>
  <si>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</si>
  <si>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</si>
  <si>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</si>
  <si>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</si>
  <si>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</si>
  <si>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</si>
  <si>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</si>
  <si>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</si>
  <si>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</si>
  <si>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</si>
  <si>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</si>
  <si>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</si>
  <si>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</si>
  <si>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</si>
  <si>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</si>
  <si>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</si>
  <si>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</si>
  <si>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</si>
  <si>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</si>
  <si>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</si>
  <si>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</si>
  <si>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</si>
  <si>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</si>
  <si>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</si>
  <si>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</si>
  <si>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</si>
  <si>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</si>
  <si>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</si>
  <si>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</si>
  <si>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</si>
  <si>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</si>
  <si>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</si>
  <si>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</si>
  <si>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</si>
  <si>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</si>
  <si>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</si>
  <si>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</si>
  <si>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</si>
  <si>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</si>
  <si>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</si>
  <si>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</si>
  <si>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</si>
  <si>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</si>
  <si>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</si>
  <si>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</si>
  <si>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</si>
  <si>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</si>
  <si>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</si>
  <si>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</si>
  <si>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</si>
  <si>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</si>
  <si>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</si>
  <si>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</si>
  <si>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</si>
  <si>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</si>
  <si>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</si>
  <si>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</si>
  <si>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</si>
  <si>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</si>
  <si>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</si>
  <si>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</si>
  <si>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</si>
  <si>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</si>
  <si>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</si>
  <si>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</si>
  <si>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</si>
  <si>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</si>
  <si>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</si>
  <si>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</si>
  <si>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</si>
  <si>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</si>
  <si>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</si>
  <si>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</si>
  <si>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</si>
  <si>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</si>
  <si>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</si>
  <si>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</si>
  <si>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</si>
  <si>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</si>
  <si>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</si>
  <si>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</si>
  <si>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</si>
  <si>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</si>
  <si>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</si>
  <si>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</si>
  <si>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</si>
  <si>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</si>
  <si>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</si>
  <si>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</si>
  <si>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</si>
  <si>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</si>
  <si>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</si>
  <si>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</si>
  <si>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</si>
  <si>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</si>
  <si>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</si>
  <si>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</si>
  <si>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</si>
  <si>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</si>
  <si>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</si>
  <si>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</si>
  <si>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</si>
  <si>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</si>
  <si>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</si>
  <si>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</si>
  <si>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</si>
  <si>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</si>
  <si>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</si>
  <si>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</si>
  <si>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</si>
  <si>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</si>
  <si>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</si>
  <si>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</si>
  <si>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</si>
  <si>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</si>
  <si>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</si>
  <si>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</si>
  <si>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</si>
  <si>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</si>
  <si>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</si>
  <si>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</si>
  <si>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</si>
  <si>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</si>
  <si>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</si>
  <si>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</si>
  <si>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</si>
  <si>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</si>
  <si>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</si>
  <si>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</si>
  <si>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</si>
  <si>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</si>
  <si>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</si>
  <si>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</si>
  <si>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</si>
  <si>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</si>
  <si>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</si>
  <si>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</si>
  <si>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</si>
  <si>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</si>
  <si>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</si>
  <si>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</si>
  <si>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</si>
  <si>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</si>
  <si>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</si>
  <si>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</si>
  <si>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</si>
  <si>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</si>
  <si>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</si>
  <si>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</si>
  <si>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</si>
  <si>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</si>
  <si>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</si>
  <si>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</si>
  <si>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</si>
  <si>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</si>
  <si>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</si>
  <si>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</si>
  <si>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</si>
  <si>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</si>
  <si>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</si>
  <si>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</si>
  <si>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</si>
  <si>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</si>
  <si>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</si>
  <si>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</si>
  <si>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</si>
  <si>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</si>
  <si>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</si>
  <si>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</si>
  <si>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</si>
  <si>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</si>
  <si>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</si>
  <si>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</si>
  <si>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</si>
  <si>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</si>
  <si>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</si>
  <si>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</si>
  <si>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</si>
  <si>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</si>
  <si>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</si>
  <si>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</si>
  <si>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</si>
  <si>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</si>
  <si>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</si>
  <si>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</si>
  <si>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</si>
  <si>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</si>
  <si>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</si>
  <si>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</si>
  <si>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</si>
  <si>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</si>
  <si>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</si>
  <si>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</si>
  <si>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</si>
  <si>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</si>
  <si>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</si>
  <si>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</si>
  <si>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</si>
  <si>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</si>
  <si>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</si>
  <si>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</si>
  <si>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</si>
  <si>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</si>
  <si>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</si>
  <si>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</si>
  <si>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</si>
  <si>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</si>
  <si>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</si>
  <si>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</si>
  <si>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</si>
  <si>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</si>
  <si>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</si>
  <si>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</si>
  <si>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</si>
  <si>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</si>
  <si>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</si>
  <si>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</si>
  <si>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</si>
  <si>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</si>
  <si>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</si>
  <si>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</si>
  <si>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</si>
  <si>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</si>
  <si>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</si>
  <si>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</si>
  <si>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</si>
  <si>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</si>
  <si>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</si>
  <si>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</si>
  <si>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</si>
  <si>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</si>
  <si>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</si>
  <si>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</si>
  <si>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</si>
  <si>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</si>
  <si>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</si>
  <si>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</si>
  <si>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</si>
  <si>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</si>
  <si>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</si>
  <si>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</si>
  <si>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</si>
  <si>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</si>
  <si>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</si>
  <si>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</si>
  <si>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</si>
  <si>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</si>
  <si>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</si>
  <si>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</si>
  <si>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</si>
  <si>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</si>
  <si>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</si>
  <si>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</si>
  <si>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</si>
  <si>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</si>
  <si>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</si>
  <si>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</si>
  <si>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</si>
  <si>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</si>
  <si>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</si>
  <si>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</si>
  <si>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</si>
  <si>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</si>
  <si>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</si>
  <si>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</si>
  <si>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</si>
  <si>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</si>
  <si>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</si>
  <si>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</si>
  <si>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</si>
  <si>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</si>
  <si>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</si>
  <si>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</si>
  <si>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</si>
  <si>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</si>
  <si>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</si>
  <si>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</si>
  <si>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</si>
  <si>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</si>
  <si>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</si>
  <si>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</si>
  <si>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</si>
  <si>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</si>
  <si>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</si>
  <si>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</si>
  <si>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</si>
  <si>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</si>
  <si>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</si>
  <si>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</si>
  <si>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</si>
  <si>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</si>
  <si>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</si>
  <si>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</si>
  <si>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</si>
  <si>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</si>
  <si>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</si>
  <si>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</si>
  <si>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</si>
  <si>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</si>
  <si>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</si>
  <si>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</si>
  <si>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</si>
  <si>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</si>
  <si>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</si>
  <si>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</si>
  <si>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</si>
  <si>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</si>
  <si>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</si>
  <si>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</si>
  <si>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</si>
  <si>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</si>
  <si>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</si>
  <si>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</si>
  <si>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</si>
  <si>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</si>
  <si>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</si>
  <si>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</si>
  <si>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</si>
  <si>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</si>
  <si>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</si>
  <si>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</si>
  <si>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</si>
  <si>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</si>
  <si>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</si>
  <si>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</si>
  <si>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</si>
  <si>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</si>
  <si>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</si>
  <si>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</si>
  <si>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</si>
  <si>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</si>
  <si>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</si>
  <si>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</si>
  <si>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</si>
  <si>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</si>
  <si>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</si>
  <si>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</si>
  <si>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</si>
  <si>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</si>
  <si>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</si>
  <si>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</si>
  <si>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</si>
  <si>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</si>
  <si>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</si>
  <si>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</si>
  <si>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</si>
  <si>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</si>
  <si>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</si>
  <si>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</si>
  <si>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</si>
  <si>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</si>
  <si>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</si>
  <si>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</si>
  <si>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</si>
  <si>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</si>
  <si>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</si>
  <si>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</si>
  <si>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</si>
  <si>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</si>
  <si>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</si>
  <si>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</si>
  <si>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</si>
  <si>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</si>
  <si>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</si>
  <si>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</si>
  <si>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</si>
  <si>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</si>
  <si>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</si>
  <si>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</si>
  <si>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</si>
  <si>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</si>
  <si>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</si>
  <si>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</si>
  <si>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</si>
  <si>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</si>
  <si>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</si>
  <si>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</si>
  <si>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</si>
  <si>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</si>
  <si>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</si>
  <si>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</si>
  <si>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</si>
  <si>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</si>
  <si>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</si>
  <si>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</si>
  <si>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</si>
  <si>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</si>
  <si>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</si>
  <si>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</si>
  <si>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</si>
  <si>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</si>
  <si>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</si>
  <si>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</si>
  <si>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</si>
  <si>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</si>
  <si>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</si>
  <si>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</si>
  <si>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</si>
  <si>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</si>
  <si>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</si>
  <si>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</si>
  <si>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</si>
  <si>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</si>
  <si>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</si>
  <si>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</si>
  <si>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</si>
  <si>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</si>
  <si>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</si>
  <si>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</si>
  <si>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</si>
  <si>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</si>
  <si>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</si>
  <si>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</si>
  <si>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</si>
  <si>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</si>
  <si>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</si>
  <si>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</si>
  <si>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</si>
  <si>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</si>
  <si>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</si>
  <si>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</si>
  <si>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</si>
  <si>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</si>
  <si>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</si>
  <si>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</si>
  <si>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</si>
  <si>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</si>
  <si>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</si>
  <si>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</si>
  <si>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</si>
  <si>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</si>
  <si>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</si>
  <si>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</si>
  <si>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</si>
  <si>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</si>
  <si>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</si>
  <si>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</si>
  <si>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</si>
  <si>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</si>
  <si>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</si>
  <si>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</si>
  <si>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</si>
  <si>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</si>
  <si>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</si>
  <si>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</si>
  <si>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</si>
  <si>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</si>
  <si>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</si>
  <si>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</si>
  <si>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</si>
  <si>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</si>
  <si>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</si>
  <si>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</si>
  <si>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</si>
  <si>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</si>
  <si>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</si>
  <si>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</si>
  <si>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</si>
  <si>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</si>
  <si>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</si>
  <si>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</si>
  <si>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</si>
  <si>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</si>
  <si>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</si>
  <si>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</si>
  <si>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</si>
  <si>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</si>
  <si>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</si>
  <si>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</si>
  <si>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</si>
  <si>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</si>
  <si>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</si>
  <si>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</si>
  <si>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</si>
  <si>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</si>
  <si>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</si>
  <si>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</si>
  <si>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</si>
  <si>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</si>
  <si>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</si>
  <si>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</si>
  <si>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</si>
  <si>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</si>
  <si>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</si>
  <si>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</si>
  <si>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</si>
  <si>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</si>
  <si>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</si>
  <si>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</si>
  <si>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</si>
  <si>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</si>
  <si>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</si>
  <si>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</si>
  <si>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</si>
  <si>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</si>
  <si>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</si>
  <si>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</si>
  <si>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</si>
  <si>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</si>
  <si>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</si>
  <si>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</si>
  <si>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</si>
  <si>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</si>
  <si>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</si>
  <si>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</si>
  <si>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</si>
  <si>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</si>
  <si>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</si>
  <si>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</si>
  <si>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</si>
  <si>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</si>
  <si>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</si>
  <si>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</si>
  <si>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</si>
  <si>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</si>
  <si>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</si>
  <si>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</si>
  <si>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</si>
  <si>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</si>
  <si>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</si>
  <si>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</si>
  <si>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</si>
  <si>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</si>
  <si>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</si>
  <si>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</si>
  <si>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</si>
  <si>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</si>
  <si>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</si>
  <si>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</si>
  <si>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</si>
  <si>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</si>
  <si>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</si>
  <si>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</si>
  <si>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</si>
  <si>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</si>
  <si>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</si>
  <si>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</si>
  <si>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</si>
  <si>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</si>
  <si>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</si>
  <si>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</si>
  <si>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</si>
  <si>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</si>
  <si>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</si>
  <si>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</si>
  <si>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</si>
  <si>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</si>
  <si>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</si>
  <si>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</si>
  <si>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</si>
  <si>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</si>
  <si>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</si>
  <si>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</si>
  <si>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</si>
  <si>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</si>
  <si>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</si>
  <si>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</si>
  <si>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</si>
  <si>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</si>
  <si>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</si>
  <si>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</si>
  <si>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</si>
  <si>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</si>
  <si>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</si>
  <si>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</si>
  <si>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</si>
  <si>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</si>
  <si>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</si>
  <si>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</si>
  <si>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</si>
  <si>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</si>
  <si>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</si>
  <si>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</si>
  <si>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</si>
  <si>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</si>
  <si>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</si>
  <si>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</si>
  <si>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</si>
  <si>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</si>
  <si>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</si>
  <si>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</si>
  <si>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</si>
  <si>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</si>
  <si>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</si>
  <si>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</si>
  <si>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</si>
  <si>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</si>
  <si>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</si>
  <si>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</si>
  <si>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</si>
  <si>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</si>
  <si>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</si>
  <si>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</si>
  <si>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</si>
  <si>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</si>
  <si>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</si>
  <si>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</si>
  <si>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</si>
  <si>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</si>
  <si>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</si>
  <si>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</si>
  <si>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</si>
  <si>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</si>
  <si>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</si>
  <si>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</si>
  <si>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</si>
  <si>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</si>
  <si>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</si>
  <si>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</si>
  <si>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</si>
  <si>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</si>
  <si>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</si>
  <si>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</si>
  <si>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</si>
  <si>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</si>
  <si>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</si>
  <si>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</si>
  <si>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</si>
  <si>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</si>
  <si>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</si>
  <si>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</si>
  <si>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</si>
  <si>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</si>
  <si>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</si>
  <si>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</si>
  <si>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</si>
  <si>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</si>
  <si>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</si>
  <si>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</si>
  <si>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</si>
  <si>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</si>
  <si>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</si>
  <si>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</si>
  <si>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</si>
  <si>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</si>
  <si>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</si>
  <si>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</si>
  <si>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</si>
  <si>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</si>
  <si>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</si>
  <si>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</si>
  <si>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</si>
  <si>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</si>
  <si>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</si>
  <si>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</si>
  <si>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</si>
  <si>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</si>
  <si>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</si>
  <si>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</si>
  <si>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</si>
  <si>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</si>
  <si>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</si>
  <si>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</si>
  <si>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</si>
  <si>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</si>
  <si>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</si>
  <si>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</si>
  <si>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</si>
  <si>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</si>
  <si>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</si>
  <si>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</si>
  <si>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</si>
  <si>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</si>
  <si>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</si>
  <si>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</si>
  <si>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</si>
  <si>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</si>
  <si>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</si>
  <si>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</si>
  <si>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</si>
  <si>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</si>
  <si>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</si>
  <si>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</si>
  <si>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</si>
  <si>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</si>
  <si>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</si>
  <si>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</si>
  <si>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</si>
  <si>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</si>
  <si>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</si>
  <si>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</si>
  <si>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</si>
  <si>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</si>
  <si>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</si>
  <si>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</si>
  <si>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</si>
  <si>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</si>
  <si>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</si>
  <si>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</si>
  <si>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</si>
  <si>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</si>
  <si>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</si>
  <si>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</si>
  <si>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</si>
  <si>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</si>
  <si>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</si>
  <si>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</si>
  <si>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</si>
  <si>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</si>
  <si>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</si>
  <si>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</si>
  <si>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</si>
  <si>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</si>
  <si>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</si>
  <si>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</si>
  <si>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</si>
  <si>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</si>
  <si>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</si>
  <si>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</si>
  <si>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</si>
  <si>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</si>
  <si>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</si>
  <si>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</si>
  <si>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</si>
  <si>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</si>
  <si>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</si>
  <si>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</si>
  <si>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</si>
  <si>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</si>
  <si>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</si>
  <si>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</si>
  <si>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</si>
  <si>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</si>
  <si>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</si>
  <si>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</si>
  <si>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</si>
  <si>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</si>
  <si>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</si>
  <si>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</si>
  <si>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</si>
  <si>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</si>
  <si>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</si>
  <si>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</si>
  <si>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</si>
  <si>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</si>
  <si>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</si>
  <si>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</si>
  <si>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</si>
  <si>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</si>
  <si>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</si>
  <si>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</si>
  <si>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</si>
  <si>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</si>
  <si>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</si>
  <si>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</si>
  <si>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</si>
  <si>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</si>
  <si>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</si>
  <si>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</si>
  <si>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</si>
  <si>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</si>
  <si>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</si>
  <si>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</si>
  <si>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</si>
  <si>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</si>
  <si>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</si>
  <si>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</si>
  <si>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</si>
  <si>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</si>
  <si>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</si>
  <si>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</si>
  <si>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</si>
  <si>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</si>
  <si>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</si>
  <si>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</si>
  <si>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</si>
  <si>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</si>
  <si>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</si>
  <si>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</si>
  <si>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</si>
  <si>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</si>
  <si>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</si>
  <si>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</si>
  <si>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</si>
  <si>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</si>
  <si>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</si>
  <si>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</si>
  <si>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</si>
  <si>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</si>
  <si>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</si>
  <si>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</si>
  <si>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</si>
  <si>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</si>
  <si>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</si>
  <si>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</si>
  <si>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</si>
  <si>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</si>
  <si>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</si>
  <si>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</si>
  <si>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</si>
  <si>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</si>
  <si>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</si>
  <si>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</si>
  <si>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</si>
  <si>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</si>
  <si>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</si>
  <si>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</si>
  <si>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</si>
  <si>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</si>
  <si>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</si>
  <si>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</si>
  <si>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</si>
  <si>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</si>
  <si>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</si>
  <si>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</si>
  <si>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</si>
  <si>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</si>
  <si>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</si>
  <si>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</si>
  <si>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</si>
  <si>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</si>
  <si>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</si>
  <si>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</si>
  <si>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</si>
  <si>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</si>
  <si>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</si>
  <si>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</si>
  <si>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</si>
  <si>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</si>
  <si>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</si>
  <si>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</si>
  <si>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</si>
  <si>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</si>
  <si>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</si>
  <si>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</si>
  <si>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</si>
  <si>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</si>
  <si>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</si>
  <si>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</si>
  <si>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</si>
  <si>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</si>
  <si>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</si>
  <si>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</si>
  <si>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</si>
  <si>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</si>
  <si>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</si>
  <si>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</si>
  <si>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</si>
  <si>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</si>
  <si>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</si>
  <si>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</si>
  <si>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</si>
  <si>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</si>
  <si>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</si>
  <si>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</si>
  <si>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</si>
  <si>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</si>
  <si>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</si>
  <si>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</si>
  <si>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</si>
  <si>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</si>
  <si>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</si>
  <si>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</si>
  <si>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</si>
  <si>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</si>
  <si>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</si>
  <si>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</si>
  <si>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</si>
  <si>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</si>
  <si>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</si>
  <si>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</si>
  <si>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</si>
  <si>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</si>
  <si>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</si>
  <si>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</si>
  <si>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</si>
  <si>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</si>
  <si>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</si>
  <si>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</si>
  <si>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</si>
  <si>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</si>
  <si>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</si>
  <si>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</si>
  <si>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</si>
  <si>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</si>
  <si>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</si>
  <si>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</si>
  <si>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</si>
  <si>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</si>
  <si>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</si>
  <si>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</si>
  <si>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</si>
  <si>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</si>
  <si>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</si>
  <si>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</si>
  <si>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</si>
  <si>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</si>
  <si>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</si>
  <si>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</si>
  <si>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</si>
  <si>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</si>
  <si>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</si>
  <si>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</si>
  <si>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</si>
  <si>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</si>
  <si>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</si>
  <si>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</si>
  <si>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</si>
  <si>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</si>
  <si>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</si>
  <si>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</si>
  <si>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</si>
  <si>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</si>
  <si>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</si>
  <si>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</si>
  <si>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</si>
  <si>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</si>
  <si>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</si>
  <si>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</si>
  <si>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</si>
  <si>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</si>
  <si>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</si>
  <si>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</si>
  <si>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</si>
  <si>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</si>
  <si>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</si>
  <si>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</si>
  <si>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</si>
  <si>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</si>
  <si>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</si>
  <si>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</si>
  <si>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</si>
  <si>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</si>
  <si>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</si>
  <si>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</si>
  <si>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</si>
  <si>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</si>
  <si>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</si>
  <si>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</si>
  <si>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</si>
  <si>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</si>
  <si>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</si>
  <si>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</si>
  <si>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</si>
  <si>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</si>
  <si>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</si>
  <si>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</si>
  <si>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</si>
  <si>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</si>
  <si>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</si>
  <si>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</si>
  <si>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</si>
  <si>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</si>
  <si>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</si>
  <si>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</si>
  <si>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</si>
  <si>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</si>
  <si>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</si>
  <si>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</si>
  <si>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</si>
  <si>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</si>
  <si>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</si>
  <si>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</si>
  <si>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</si>
  <si>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</si>
  <si>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</si>
  <si>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</si>
  <si>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</si>
  <si>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</si>
  <si>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</si>
  <si>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</si>
  <si>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</si>
  <si>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</si>
  <si>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</si>
  <si>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</si>
  <si>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</si>
  <si>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</si>
  <si>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</si>
  <si>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</si>
  <si>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</si>
  <si>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</si>
  <si>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</si>
  <si>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</si>
  <si>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</si>
  <si>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</si>
  <si>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</si>
  <si>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</si>
  <si>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</si>
  <si>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</si>
  <si>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</si>
  <si>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</si>
  <si>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</si>
  <si>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</si>
  <si>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</si>
  <si>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</si>
  <si>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</si>
  <si>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</si>
  <si>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</si>
  <si>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</si>
  <si>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</si>
  <si>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</si>
  <si>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</si>
  <si>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</si>
  <si>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</si>
  <si>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</si>
  <si>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</si>
  <si>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</si>
  <si>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</si>
  <si>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</si>
  <si>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</si>
  <si>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</si>
  <si>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</si>
  <si>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</si>
  <si>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</si>
  <si>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</si>
  <si>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</si>
  <si>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</si>
  <si>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</si>
  <si>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</si>
  <si>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</si>
  <si>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</si>
  <si>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</si>
  <si>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</si>
  <si>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</si>
  <si>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</si>
  <si>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</si>
  <si>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</si>
  <si>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</si>
  <si>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</si>
  <si>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</si>
  <si>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</si>
  <si>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</si>
  <si>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</si>
  <si>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</si>
  <si>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</si>
  <si>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</si>
  <si>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</si>
  <si>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</si>
  <si>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</si>
  <si>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</si>
  <si>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</si>
  <si>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</si>
  <si>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</si>
  <si>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</si>
  <si>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</si>
  <si>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</si>
  <si>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</si>
  <si>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</si>
  <si>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</si>
  <si>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</si>
  <si>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</si>
  <si>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</si>
  <si>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</si>
  <si>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</si>
  <si>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</si>
  <si>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</si>
  <si>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</si>
  <si>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</si>
  <si>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</si>
  <si>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</si>
  <si>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</si>
  <si>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</si>
  <si>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</si>
  <si>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</si>
  <si>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</si>
  <si>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</si>
  <si>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</si>
  <si>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</si>
  <si>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</si>
  <si>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</si>
  <si>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</si>
  <si>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</si>
  <si>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</si>
  <si>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</si>
  <si>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</si>
  <si>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</si>
  <si>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</si>
  <si>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</si>
  <si>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</si>
  <si>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</si>
  <si>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</si>
  <si>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</si>
  <si>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</si>
  <si>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</si>
  <si>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</si>
  <si>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</si>
  <si>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</si>
  <si>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</si>
  <si>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</si>
  <si>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</si>
  <si>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</si>
  <si>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</si>
  <si>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</si>
  <si>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</si>
  <si>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</si>
  <si>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</si>
  <si>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</si>
  <si>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</si>
  <si>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</si>
  <si>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</si>
  <si>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</si>
  <si>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</si>
  <si>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</si>
  <si>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</si>
  <si>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</si>
  <si>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</si>
  <si>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</si>
  <si>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</si>
  <si>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</si>
  <si>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</si>
  <si>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</si>
  <si>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</si>
  <si>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</si>
  <si>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</si>
  <si>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</si>
  <si>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</si>
  <si>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</si>
  <si>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</si>
  <si>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</si>
  <si>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</si>
  <si>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</si>
  <si>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</si>
  <si>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</si>
  <si>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</si>
  <si>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</si>
  <si>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</si>
  <si>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</si>
  <si>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</si>
  <si>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</si>
  <si>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</si>
  <si>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</si>
  <si>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</si>
  <si>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</si>
  <si>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</si>
  <si>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</si>
  <si>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</si>
  <si>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</si>
  <si>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</si>
  <si>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</si>
  <si>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</si>
  <si>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</si>
  <si>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</si>
  <si>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</si>
  <si>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</si>
  <si>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</si>
  <si>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</si>
  <si>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</si>
  <si>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</si>
  <si>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</si>
  <si>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</si>
  <si>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</si>
  <si>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</si>
  <si>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</si>
  <si>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</si>
  <si>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</si>
  <si>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</si>
  <si>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</si>
  <si>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</si>
  <si>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</si>
  <si>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</si>
  <si>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</si>
  <si>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</si>
  <si>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</si>
  <si>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</si>
  <si>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</si>
  <si>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</si>
  <si>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</si>
  <si>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</si>
  <si>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</si>
  <si>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</si>
  <si>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</si>
  <si>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</si>
  <si>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</si>
  <si>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</si>
  <si>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</si>
  <si>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</si>
  <si>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</si>
  <si>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</si>
  <si>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</si>
  <si>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</si>
  <si>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</si>
  <si>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</si>
  <si>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</si>
  <si>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</si>
  <si>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</si>
  <si>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</si>
  <si>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</si>
  <si>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</si>
  <si>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</si>
  <si>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</si>
  <si>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</si>
  <si>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</si>
  <si>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</si>
  <si>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</si>
  <si>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</si>
  <si>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</si>
  <si>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</si>
  <si>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</si>
  <si>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</si>
  <si>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</si>
  <si>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</si>
  <si>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</si>
  <si>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</si>
  <si>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</si>
  <si>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</si>
  <si>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</si>
  <si>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</si>
  <si>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</si>
  <si>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</si>
  <si>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</si>
  <si>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</si>
  <si>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</si>
  <si>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</si>
  <si>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</si>
  <si>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</si>
  <si>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</si>
  <si>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</si>
  <si>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</si>
  <si>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</si>
  <si>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</si>
  <si>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</si>
  <si>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</si>
  <si>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</si>
  <si>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</si>
  <si>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</si>
  <si>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</si>
  <si>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</si>
  <si>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</si>
  <si>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</si>
  <si>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</si>
  <si>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</si>
  <si>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</si>
  <si>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</si>
  <si>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</si>
  <si>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</si>
  <si>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</si>
  <si>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</si>
  <si>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</si>
  <si>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</si>
  <si>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</si>
  <si>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</si>
  <si>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</si>
  <si>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</si>
  <si>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</si>
  <si>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</si>
  <si>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</si>
  <si>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</si>
  <si>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</si>
  <si>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</si>
  <si>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</si>
  <si>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</si>
  <si>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</si>
  <si>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</si>
  <si>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</si>
  <si>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</si>
  <si>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</si>
  <si>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</si>
  <si>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</si>
  <si>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</si>
  <si>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</si>
  <si>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</si>
  <si>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</si>
  <si>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</si>
  <si>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</si>
  <si>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</si>
  <si>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</si>
  <si>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</si>
  <si>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</si>
  <si>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</si>
  <si>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</si>
  <si>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</si>
  <si>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</si>
  <si>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</si>
  <si>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</si>
  <si>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</si>
  <si>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</si>
  <si>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</si>
  <si>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</si>
  <si>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</si>
  <si>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</si>
  <si>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</si>
  <si>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</si>
  <si>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</si>
  <si>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</si>
  <si>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</si>
  <si>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</si>
  <si>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</si>
  <si>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</si>
  <si>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</si>
  <si>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</si>
  <si>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</si>
  <si>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</si>
  <si>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</si>
  <si>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</si>
  <si>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</si>
  <si>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</si>
  <si>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</si>
  <si>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</si>
  <si>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</si>
  <si>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</si>
  <si>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</si>
  <si>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</si>
  <si>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</si>
  <si>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</si>
  <si>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</si>
  <si>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</si>
  <si>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</si>
  <si>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</si>
  <si>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</si>
  <si>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</si>
  <si>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</si>
  <si>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</si>
  <si>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</si>
  <si>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</si>
  <si>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</si>
  <si>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</si>
  <si>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</si>
  <si>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</si>
  <si>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</si>
  <si>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</si>
  <si>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</si>
  <si>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</si>
  <si>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</si>
  <si>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</si>
  <si>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</si>
  <si>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</si>
  <si>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</si>
  <si>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</si>
  <si>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</si>
  <si>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</si>
  <si>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</si>
  <si>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</si>
  <si>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</si>
  <si>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</si>
  <si>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</si>
  <si>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</si>
  <si>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</si>
  <si>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</si>
  <si>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</si>
  <si>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</si>
  <si>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</si>
  <si>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</si>
  <si>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</si>
  <si>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</si>
  <si>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</si>
  <si>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</si>
  <si>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</si>
  <si>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</si>
  <si>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</si>
  <si>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</si>
  <si>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</si>
  <si>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</si>
  <si>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</si>
  <si>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</si>
  <si>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</si>
  <si>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</si>
  <si>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</si>
  <si>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</si>
  <si>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</si>
  <si>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</si>
  <si>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</si>
  <si>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</si>
  <si>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</si>
  <si>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</si>
  <si>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</si>
  <si>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</si>
  <si>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</si>
  <si>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</si>
  <si>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</si>
  <si>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</si>
  <si>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</si>
  <si>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</si>
  <si>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</si>
  <si>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</si>
  <si>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</si>
  <si>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</si>
  <si>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</si>
  <si>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</si>
  <si>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</si>
  <si>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</si>
  <si>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</si>
  <si>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</si>
  <si>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</si>
  <si>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</si>
  <si>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</si>
  <si>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</si>
  <si>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</si>
  <si>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</si>
  <si>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</si>
  <si>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</si>
  <si>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</si>
  <si>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</si>
  <si>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</si>
  <si>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</si>
  <si>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</si>
  <si>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</si>
  <si>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</si>
  <si>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</si>
  <si>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</si>
  <si>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</si>
  <si>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</si>
  <si>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</si>
  <si>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</si>
  <si>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</si>
  <si>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</si>
  <si>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</si>
  <si>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</si>
  <si>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</si>
  <si>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</si>
  <si>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</si>
  <si>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</si>
  <si>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</si>
  <si>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</si>
  <si>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</si>
  <si>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</si>
  <si>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</si>
  <si>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</si>
  <si>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</si>
  <si>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</si>
  <si>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</si>
  <si>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</si>
  <si>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</si>
  <si>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</si>
  <si>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</si>
  <si>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</si>
  <si>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</si>
  <si>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</si>
  <si>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</si>
  <si>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</si>
  <si>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</si>
  <si>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</si>
  <si>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</si>
  <si>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</si>
  <si>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</si>
  <si>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</si>
  <si>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</si>
  <si>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</si>
  <si>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</si>
  <si>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</si>
  <si>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</si>
  <si>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</si>
  <si>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</si>
  <si>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</si>
  <si>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</si>
  <si>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</si>
  <si>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</si>
  <si>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</si>
  <si>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</si>
  <si>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</si>
  <si>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</si>
  <si>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</si>
  <si>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</si>
  <si>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</si>
  <si>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</si>
  <si>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</si>
  <si>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</si>
  <si>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</si>
  <si>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</si>
  <si>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</si>
  <si>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</si>
  <si>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</si>
  <si>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</si>
  <si>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</si>
  <si>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</si>
  <si>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</si>
  <si>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</si>
  <si>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</si>
  <si>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</si>
  <si>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</si>
  <si>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</si>
  <si>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</si>
  <si>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</si>
  <si>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</si>
  <si>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</si>
  <si>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</si>
  <si>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</si>
  <si>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</si>
  <si>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</si>
  <si>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</si>
  <si>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</si>
  <si>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</si>
  <si>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</si>
  <si>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</si>
  <si>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</si>
  <si>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</si>
  <si>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</si>
  <si>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</si>
  <si>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</si>
  <si>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</si>
  <si>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</si>
  <si>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</si>
  <si>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</si>
  <si>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</si>
  <si>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</si>
  <si>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</si>
  <si>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</si>
  <si>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</si>
  <si>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</si>
  <si>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</si>
  <si>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</si>
  <si>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</si>
  <si>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</si>
  <si>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</si>
  <si>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</si>
  <si>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</si>
  <si>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</si>
  <si>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</si>
  <si>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</si>
  <si>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</si>
  <si>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</si>
  <si>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</si>
  <si>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</si>
  <si>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</si>
  <si>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</si>
  <si>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</si>
  <si>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</si>
  <si>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</si>
  <si>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</si>
  <si>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</si>
  <si>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</si>
  <si>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</si>
  <si>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</si>
  <si>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</si>
  <si>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</si>
  <si>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</si>
  <si>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</si>
  <si>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</si>
  <si>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</si>
  <si>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</si>
  <si>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</si>
  <si>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</si>
  <si>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</si>
  <si>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</si>
  <si>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</si>
  <si>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</si>
  <si>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</si>
  <si>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</si>
  <si>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</si>
  <si>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</si>
  <si>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</si>
  <si>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</si>
  <si>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</si>
  <si>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</si>
  <si>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</si>
  <si>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</si>
  <si>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</si>
  <si>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</si>
  <si>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</si>
  <si>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</si>
  <si>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</si>
  <si>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</si>
  <si>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</si>
  <si>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</si>
  <si>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</si>
  <si>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</si>
  <si>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</si>
  <si>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</si>
  <si>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</si>
  <si>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</si>
  <si>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</si>
  <si>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</si>
  <si>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</si>
  <si>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</si>
  <si>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</si>
  <si>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</si>
  <si>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</si>
  <si>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</si>
  <si>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</si>
  <si>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</si>
  <si>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</si>
  <si>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</si>
  <si>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</si>
  <si>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</si>
  <si>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</si>
  <si>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</si>
  <si>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</si>
  <si>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</si>
  <si>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</si>
  <si>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</si>
  <si>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</si>
  <si>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</si>
  <si>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</si>
  <si>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</si>
  <si>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</si>
  <si>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</si>
  <si>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</si>
  <si>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</si>
  <si>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</si>
  <si>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</si>
  <si>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</si>
  <si>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</si>
  <si>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</si>
  <si>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</si>
  <si>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</si>
  <si>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</si>
  <si>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</si>
  <si>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</si>
  <si>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</si>
  <si>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</si>
  <si>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</si>
  <si>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</si>
  <si>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</si>
  <si>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</si>
  <si>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</si>
  <si>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</si>
  <si>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</si>
  <si>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</si>
  <si>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</si>
  <si>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</si>
  <si>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</si>
  <si>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</si>
  <si>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</si>
  <si>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</si>
  <si>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</si>
  <si>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</si>
  <si>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</si>
  <si>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</si>
  <si>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</si>
  <si>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</si>
  <si>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</si>
  <si>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</si>
  <si>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</si>
  <si>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</si>
  <si>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</si>
  <si>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</si>
  <si>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</si>
  <si>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</si>
  <si>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</si>
  <si>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</si>
  <si>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</si>
  <si>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</si>
  <si>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</si>
  <si>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</si>
  <si>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</si>
  <si>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</si>
  <si>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</si>
  <si>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</si>
  <si>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</si>
  <si>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</si>
  <si>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</si>
  <si>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</si>
  <si>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</si>
  <si>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</si>
  <si>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</si>
  <si>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</si>
  <si>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</si>
  <si>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</si>
  <si>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</si>
  <si>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</si>
  <si>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</si>
  <si>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</si>
  <si>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</si>
  <si>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</si>
  <si>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</si>
  <si>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</si>
  <si>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</si>
  <si>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</si>
  <si>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</si>
  <si>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</si>
  <si>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</si>
  <si>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</si>
  <si>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</si>
  <si>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</si>
  <si>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</si>
  <si>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</si>
  <si>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</si>
  <si>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</si>
  <si>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</si>
  <si>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</si>
  <si>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</si>
  <si>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</si>
  <si>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</si>
  <si>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</si>
  <si>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</si>
  <si>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</si>
  <si>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</si>
  <si>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</si>
  <si>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</si>
  <si>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</si>
  <si>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</si>
  <si>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</si>
  <si>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</si>
  <si>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</si>
  <si>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</si>
  <si>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</si>
  <si>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</si>
  <si>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</si>
  <si>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</si>
  <si>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</si>
  <si>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</si>
  <si>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</si>
  <si>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</si>
  <si>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</si>
  <si>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</si>
  <si>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</si>
  <si>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</si>
  <si>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</si>
  <si>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</si>
  <si>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</si>
  <si>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</si>
  <si>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</si>
  <si>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</si>
  <si>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</si>
  <si>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</si>
  <si>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</si>
  <si>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</si>
  <si>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</si>
  <si>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</si>
  <si>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</si>
  <si>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</si>
  <si>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</si>
  <si>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</si>
  <si>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</si>
  <si>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</si>
  <si>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</si>
  <si>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</si>
  <si>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</si>
  <si>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</si>
  <si>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</si>
  <si>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</si>
  <si>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</si>
  <si>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</si>
  <si>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</si>
  <si>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</si>
  <si>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</si>
  <si>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</si>
  <si>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</si>
  <si>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</si>
  <si>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</si>
  <si>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</si>
  <si>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</si>
  <si>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</si>
  <si>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</si>
  <si>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</si>
  <si>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</si>
  <si>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</si>
  <si>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</si>
  <si>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</si>
  <si>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</si>
  <si>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</si>
  <si>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</si>
  <si>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</si>
  <si>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</si>
  <si>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</si>
  <si>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</si>
  <si>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</si>
  <si>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</si>
  <si>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</si>
  <si>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</si>
  <si>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</si>
  <si>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</si>
  <si>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</si>
  <si>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</si>
  <si>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</si>
  <si>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</si>
  <si>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</si>
  <si>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</si>
  <si>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</si>
  <si>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</si>
  <si>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</si>
  <si>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</si>
  <si>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</si>
  <si>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</si>
  <si>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</si>
  <si>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</si>
  <si>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</si>
  <si>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</si>
  <si>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</si>
  <si>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</si>
  <si>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</si>
  <si>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</si>
  <si>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</si>
  <si>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</si>
  <si>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</si>
  <si>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</si>
  <si>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</si>
  <si>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</si>
  <si>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</si>
  <si>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</si>
  <si>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</si>
  <si>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</si>
  <si>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</si>
  <si>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</si>
  <si>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</si>
  <si>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</si>
  <si>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</si>
  <si>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</si>
  <si>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</si>
  <si>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</si>
  <si>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</si>
  <si>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</si>
  <si>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</si>
  <si>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</si>
  <si>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</si>
  <si>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</si>
  <si>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</si>
  <si>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</si>
  <si>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</si>
  <si>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</si>
  <si>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</si>
  <si>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</si>
  <si>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</si>
  <si>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</si>
  <si>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</si>
  <si>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</si>
  <si>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</si>
  <si>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</si>
  <si>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</si>
  <si>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</si>
  <si>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</si>
  <si>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</si>
  <si>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</si>
  <si>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</si>
  <si>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</si>
  <si>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</si>
  <si>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</si>
  <si>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</si>
  <si>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</si>
  <si>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</si>
  <si>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</si>
  <si>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</si>
  <si>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</si>
  <si>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</si>
  <si>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</si>
  <si>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</si>
  <si>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</si>
  <si>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</si>
  <si>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</si>
  <si>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</si>
  <si>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</si>
  <si>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</si>
  <si>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</si>
  <si>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</si>
  <si>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</si>
  <si>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</si>
  <si>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</si>
  <si>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</si>
  <si>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</si>
  <si>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</si>
  <si>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</si>
  <si>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</si>
  <si>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</si>
  <si>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</si>
  <si>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</si>
  <si>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</si>
  <si>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</si>
  <si>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</si>
  <si>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</si>
  <si>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</si>
  <si>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</si>
  <si>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</si>
  <si>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</si>
  <si>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</si>
  <si>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</si>
  <si>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</si>
  <si>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</si>
  <si>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</si>
  <si>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</si>
  <si>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</si>
  <si>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</si>
  <si>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</si>
  <si>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</si>
  <si>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</si>
  <si>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</si>
  <si>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</si>
  <si>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</si>
  <si>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</si>
  <si>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</si>
  <si>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</si>
  <si>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</si>
  <si>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</si>
  <si>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</si>
  <si>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</si>
  <si>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</si>
  <si>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</si>
  <si>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</si>
  <si>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</si>
  <si>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</si>
  <si>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</si>
  <si>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</si>
  <si>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</si>
  <si>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</si>
  <si>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</si>
  <si>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</si>
  <si>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</si>
  <si>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</si>
  <si>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</si>
  <si>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</si>
  <si>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</si>
  <si>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</si>
  <si>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</si>
  <si>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</si>
  <si>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</si>
  <si>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</si>
  <si>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</si>
  <si>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</si>
  <si>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</si>
  <si>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</si>
  <si>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</si>
  <si>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</si>
  <si>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</si>
  <si>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</si>
  <si>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</si>
  <si>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</si>
  <si>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</si>
  <si>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</si>
  <si>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</si>
  <si>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</si>
  <si>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</si>
  <si>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</si>
  <si>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</si>
  <si>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</si>
  <si>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</si>
  <si>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</si>
  <si>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</si>
  <si>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</si>
  <si>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</si>
  <si>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</si>
  <si>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</si>
  <si>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</si>
  <si>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</si>
  <si>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</si>
  <si>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</si>
  <si>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</si>
  <si>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</si>
  <si>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</si>
  <si>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</si>
  <si>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</si>
  <si>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</si>
  <si>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</si>
  <si>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</si>
  <si>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</si>
  <si>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</si>
  <si>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</si>
  <si>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</si>
  <si>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</si>
  <si>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</si>
  <si>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</si>
  <si>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</si>
  <si>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</si>
  <si>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</si>
  <si>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</si>
  <si>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</si>
  <si>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</si>
  <si>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</si>
  <si>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</si>
  <si>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</si>
  <si>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</si>
  <si>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</si>
  <si>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</si>
  <si>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</si>
  <si>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</si>
  <si>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</si>
  <si>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</si>
  <si>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</si>
  <si>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</si>
  <si>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</si>
  <si>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</si>
  <si>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</si>
  <si>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</si>
  <si>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</si>
  <si>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</si>
  <si>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</si>
  <si>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</si>
  <si>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</si>
  <si>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</si>
  <si>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</si>
  <si>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</si>
  <si>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</si>
  <si>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</si>
  <si>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</si>
  <si>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</si>
  <si>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</si>
  <si>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</si>
  <si>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</si>
  <si>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</si>
  <si>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</si>
  <si>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</si>
  <si>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</si>
  <si>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</si>
  <si>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</si>
  <si>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</si>
  <si>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</si>
  <si>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</si>
  <si>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</si>
  <si>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</si>
  <si>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</si>
  <si>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</si>
  <si>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</si>
  <si>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</si>
  <si>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</si>
  <si>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</si>
  <si>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</si>
  <si>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</si>
  <si>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</si>
  <si>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</si>
  <si>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</si>
  <si>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</si>
  <si>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</si>
  <si>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</si>
  <si>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</si>
  <si>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</si>
  <si>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</si>
  <si>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</si>
  <si>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</si>
  <si>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</si>
  <si>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</si>
  <si>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</si>
  <si>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</si>
  <si>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</si>
  <si>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</si>
  <si>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</si>
  <si>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</si>
  <si>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</si>
  <si>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</si>
  <si>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</si>
  <si>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</si>
  <si>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</si>
  <si>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</si>
  <si>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</si>
  <si>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</si>
  <si>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</si>
  <si>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</si>
  <si>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</si>
  <si>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</si>
  <si>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</si>
  <si>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</si>
  <si>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</si>
  <si>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</si>
  <si>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</si>
  <si>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</si>
  <si>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</si>
  <si>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</si>
  <si>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</si>
  <si>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</si>
  <si>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</si>
  <si>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</si>
  <si>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</si>
  <si>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</si>
  <si>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</si>
  <si>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</si>
  <si>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</si>
  <si>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</si>
  <si>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</si>
  <si>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</si>
  <si>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</si>
  <si>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</si>
  <si>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</si>
  <si>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</si>
  <si>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</si>
  <si>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</si>
  <si>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</si>
  <si>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</si>
  <si>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</si>
  <si>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</si>
  <si>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</si>
  <si>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</si>
  <si>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</si>
  <si>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</si>
  <si>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</si>
  <si>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</si>
  <si>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</si>
  <si>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</si>
  <si>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</si>
  <si>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</si>
  <si>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</si>
  <si>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</si>
  <si>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</si>
  <si>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</si>
  <si>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</si>
  <si>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</si>
  <si>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</si>
  <si>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</si>
  <si>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</si>
  <si>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</si>
  <si>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</si>
  <si>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</si>
  <si>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</si>
  <si>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</si>
  <si>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</si>
  <si>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</si>
  <si>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</si>
  <si>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</si>
  <si>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</si>
  <si>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</si>
  <si>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</si>
  <si>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</si>
  <si>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</si>
  <si>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</si>
  <si>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</si>
  <si>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</si>
  <si>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</si>
  <si>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</si>
  <si>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</si>
  <si>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</si>
  <si>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</si>
  <si>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</si>
  <si>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</si>
  <si>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</si>
  <si>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</si>
  <si>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</si>
  <si>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</si>
  <si>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</si>
  <si>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</si>
  <si>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</si>
  <si>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</si>
  <si>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</si>
  <si>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</si>
  <si>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</si>
  <si>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</si>
  <si>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</si>
  <si>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</si>
  <si>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</si>
  <si>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</si>
  <si>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</si>
  <si>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</si>
  <si>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</si>
  <si>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</si>
  <si>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</si>
  <si>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</si>
  <si>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</si>
  <si>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</si>
  <si>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</si>
  <si>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</si>
  <si>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</si>
  <si>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</si>
  <si>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</si>
  <si>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</si>
  <si>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</si>
  <si>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</si>
  <si>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</si>
  <si>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</si>
  <si>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</si>
  <si>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</si>
  <si>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</si>
  <si>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</si>
  <si>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</si>
  <si>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</si>
  <si>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</si>
  <si>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</si>
  <si>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</si>
  <si>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</si>
  <si>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</si>
  <si>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</si>
  <si>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</si>
  <si>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</si>
  <si>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</si>
  <si>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</si>
  <si>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</si>
  <si>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</si>
  <si>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</si>
  <si>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</si>
  <si>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</si>
  <si>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</si>
  <si>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</si>
  <si>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</si>
  <si>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</si>
  <si>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</si>
  <si>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</si>
  <si>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</si>
  <si>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</si>
  <si>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</si>
  <si>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</si>
  <si>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</si>
  <si>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</si>
  <si>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</si>
  <si>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</si>
  <si>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</si>
  <si>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</si>
  <si>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</si>
  <si>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</si>
  <si>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</si>
  <si>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</si>
  <si>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</si>
  <si>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</si>
  <si>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</si>
  <si>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</si>
  <si>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</si>
  <si>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</si>
  <si>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</si>
  <si>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</si>
  <si>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</si>
  <si>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</si>
  <si>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</si>
  <si>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</si>
  <si>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</si>
  <si>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</si>
  <si>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</si>
  <si>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</si>
  <si>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</si>
  <si>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</si>
  <si>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</si>
  <si>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</si>
  <si>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</si>
  <si>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</si>
  <si>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</si>
  <si>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</si>
  <si>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</si>
  <si>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</si>
  <si>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</si>
  <si>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</si>
  <si>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</si>
  <si>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</si>
  <si>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</si>
  <si>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</si>
  <si>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</si>
  <si>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</si>
  <si>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</si>
  <si>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</si>
  <si>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</si>
  <si>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</si>
  <si>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</si>
  <si>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</si>
  <si>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</si>
  <si>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</si>
  <si>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</si>
  <si>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</si>
  <si>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</si>
  <si>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</si>
  <si>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</si>
  <si>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</si>
  <si>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</si>
  <si>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</si>
  <si>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</si>
  <si>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</si>
  <si>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</si>
  <si>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</si>
  <si>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</si>
  <si>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</si>
  <si>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</si>
  <si>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</si>
  <si>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</si>
  <si>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</si>
  <si>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</si>
  <si>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</si>
  <si>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</si>
  <si>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</si>
  <si>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</si>
  <si>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</si>
  <si>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</si>
  <si>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</si>
  <si>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</si>
  <si>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</si>
  <si>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</si>
  <si>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</si>
  <si>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</si>
  <si>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</si>
  <si>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</si>
  <si>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</si>
  <si>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</si>
  <si>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</si>
  <si>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</si>
  <si>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</si>
  <si>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</si>
  <si>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</si>
  <si>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</si>
  <si>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</si>
  <si>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</si>
  <si>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</si>
  <si>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</si>
  <si>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</si>
  <si>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</si>
  <si>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</si>
  <si>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</si>
  <si>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</si>
  <si>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</si>
  <si>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</si>
  <si>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</si>
  <si>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</si>
  <si>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</si>
  <si>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</si>
  <si>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</si>
  <si>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</si>
  <si>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</si>
  <si>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</si>
  <si>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</si>
  <si>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</si>
  <si>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</si>
  <si>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</si>
  <si>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</si>
  <si>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</si>
  <si>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</si>
  <si>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</si>
  <si>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</si>
  <si>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</si>
  <si>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</si>
  <si>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</si>
  <si>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</si>
  <si>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</si>
  <si>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</si>
  <si>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</si>
  <si>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</si>
  <si>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</si>
  <si>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</si>
  <si>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</si>
  <si>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</si>
  <si>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</si>
  <si>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</si>
  <si>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</si>
  <si>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</si>
  <si>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</si>
  <si>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</si>
  <si>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</si>
  <si>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</si>
  <si>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</si>
  <si>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</si>
  <si>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</si>
  <si>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</si>
  <si>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</si>
  <si>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</si>
  <si>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</si>
  <si>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</si>
  <si>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</si>
  <si>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</si>
  <si>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</si>
  <si>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</si>
  <si>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</si>
  <si>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</si>
  <si>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</si>
  <si>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</si>
  <si>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</si>
  <si>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</si>
  <si>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</si>
  <si>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</si>
  <si>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</si>
  <si>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</si>
  <si>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</si>
  <si>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</si>
  <si>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</si>
  <si>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</si>
  <si>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</si>
  <si>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</si>
  <si>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</si>
  <si>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</si>
  <si>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</si>
  <si>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</si>
  <si>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</si>
  <si>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</si>
  <si>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</si>
  <si>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</si>
  <si>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</si>
  <si>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</si>
  <si>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</si>
  <si>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</si>
  <si>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</si>
  <si>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</si>
  <si>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</si>
  <si>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</si>
  <si>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</si>
  <si>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</si>
  <si>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</si>
  <si>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</si>
  <si>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</si>
  <si>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</si>
  <si>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</si>
  <si>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</si>
  <si>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</si>
  <si>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</si>
  <si>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</si>
  <si>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</si>
  <si>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</si>
  <si>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</si>
  <si>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</si>
  <si>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</si>
  <si>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</si>
  <si>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</si>
  <si>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</si>
  <si>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</si>
  <si>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</si>
  <si>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</si>
  <si>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</si>
  <si>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</si>
  <si>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</si>
  <si>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</si>
  <si>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</si>
  <si>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</si>
  <si>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</si>
  <si>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</si>
  <si>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</si>
  <si>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</si>
  <si>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</si>
  <si>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</si>
  <si>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</si>
  <si>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</si>
  <si>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</si>
  <si>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</si>
  <si>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</si>
  <si>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</si>
  <si>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</si>
  <si>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</si>
  <si>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</si>
  <si>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</si>
  <si>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</si>
  <si>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</si>
  <si>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</si>
  <si>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</si>
  <si>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</si>
  <si>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</si>
  <si>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</si>
  <si>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</si>
  <si>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</si>
  <si>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</si>
  <si>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</si>
  <si>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</si>
  <si>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</si>
  <si>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</si>
  <si>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</si>
  <si>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</si>
  <si>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</si>
  <si>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</si>
  <si>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</si>
  <si>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</si>
  <si>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</si>
  <si>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</si>
  <si>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</si>
  <si>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</si>
  <si>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</si>
  <si>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</si>
  <si>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</si>
  <si>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</si>
  <si>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</si>
  <si>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</si>
  <si>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</si>
  <si>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</si>
  <si>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</si>
  <si>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</si>
  <si>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</si>
  <si>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</si>
  <si>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</si>
  <si>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</si>
  <si>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</si>
  <si>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</si>
  <si>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</si>
  <si>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</si>
  <si>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</si>
  <si>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</si>
  <si>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</si>
  <si>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</si>
  <si>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</si>
  <si>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</si>
  <si>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</si>
  <si>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</si>
  <si>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</si>
  <si>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</si>
  <si>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</si>
  <si>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</si>
  <si>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</si>
  <si>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</si>
  <si>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</si>
  <si>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</si>
  <si>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</si>
  <si>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</si>
  <si>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</si>
  <si>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</si>
  <si>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</si>
  <si>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</si>
  <si>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</si>
  <si>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</si>
  <si>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</si>
  <si>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</si>
  <si>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</si>
  <si>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</si>
  <si>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</si>
  <si>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</si>
  <si>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</si>
  <si>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</si>
  <si>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</si>
  <si>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</si>
  <si>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</si>
  <si>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</si>
  <si>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</si>
  <si>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</si>
  <si>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</si>
  <si>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</si>
  <si>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</si>
  <si>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</si>
  <si>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</si>
  <si>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</si>
  <si>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</si>
  <si>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</si>
  <si>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</si>
  <si>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</si>
  <si>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</si>
  <si>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</si>
  <si>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</si>
  <si>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</si>
  <si>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</si>
  <si>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</si>
  <si>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</si>
  <si>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</si>
  <si>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</si>
  <si>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</si>
  <si>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</si>
  <si>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</si>
  <si>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</si>
  <si>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</si>
  <si>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</si>
  <si>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</si>
  <si>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</si>
  <si>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</si>
  <si>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</si>
  <si>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</si>
  <si>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</si>
  <si>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</si>
  <si>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</si>
  <si>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</si>
  <si>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</si>
  <si>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</si>
  <si>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</si>
  <si>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</si>
  <si>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</si>
  <si>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</si>
  <si>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</si>
  <si>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</si>
  <si>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</si>
  <si>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</si>
  <si>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</si>
  <si>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</si>
  <si>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</si>
  <si>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</si>
  <si>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</si>
  <si>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</si>
  <si>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</si>
  <si>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</si>
  <si>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</si>
  <si>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</si>
  <si>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</si>
  <si>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</si>
  <si>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</si>
  <si>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</si>
  <si>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</si>
  <si>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</si>
  <si>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</si>
  <si>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</si>
  <si>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</si>
  <si>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</si>
  <si>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</si>
  <si>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</si>
  <si>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</si>
  <si>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</si>
  <si>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</si>
  <si>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</si>
  <si>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</si>
  <si>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</si>
  <si>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</si>
  <si>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</si>
  <si>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</si>
  <si>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</si>
  <si>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</si>
  <si>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</si>
  <si>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</si>
  <si>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</si>
  <si>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</si>
  <si>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</si>
  <si>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</si>
  <si>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</si>
  <si>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</si>
  <si>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</si>
  <si>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</si>
  <si>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</si>
  <si>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</si>
  <si>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</si>
  <si>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</si>
  <si>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</si>
  <si>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</si>
  <si>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</si>
  <si>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</si>
  <si>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</si>
  <si>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</si>
  <si>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</si>
  <si>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</si>
  <si>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</si>
  <si>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</si>
  <si>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</si>
  <si>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</si>
  <si>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</si>
  <si>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</si>
  <si>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</si>
  <si>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</si>
  <si>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</si>
  <si>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</si>
  <si>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</si>
  <si>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</si>
  <si>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</si>
  <si>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</si>
  <si>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</si>
  <si>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</si>
  <si>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</si>
  <si>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</si>
  <si>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</si>
  <si>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</si>
  <si>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</si>
  <si>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</si>
  <si>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</si>
  <si>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</si>
  <si>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</si>
  <si>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</si>
  <si>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</si>
  <si>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</si>
  <si>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</si>
  <si>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</si>
  <si>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</si>
  <si>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</si>
  <si>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</si>
  <si>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</si>
  <si>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</si>
  <si>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</si>
  <si>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</si>
  <si>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</si>
  <si>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</si>
  <si>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</si>
  <si>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</si>
  <si>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</si>
  <si>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</si>
  <si>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</si>
  <si>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</si>
  <si>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</si>
  <si>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</si>
  <si>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</si>
  <si>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</si>
  <si>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</si>
  <si>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</si>
  <si>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</si>
  <si>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</si>
  <si>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</si>
  <si>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</si>
  <si>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</si>
  <si>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</si>
  <si>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</si>
  <si>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</si>
  <si>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</si>
  <si>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</si>
  <si>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</si>
  <si>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</si>
  <si>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</si>
  <si>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</si>
  <si>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</si>
  <si>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</si>
  <si>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</si>
  <si>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</si>
  <si>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</si>
  <si>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</si>
  <si>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</si>
  <si>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</si>
  <si>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</si>
  <si>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</si>
  <si>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</si>
  <si>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</si>
  <si>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</si>
  <si>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</si>
  <si>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</si>
  <si>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</si>
  <si>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</si>
  <si>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</si>
  <si>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</si>
  <si>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</si>
  <si>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</si>
  <si>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</si>
  <si>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</si>
  <si>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</si>
  <si>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</si>
  <si>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</si>
  <si>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</si>
  <si>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</si>
  <si>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</si>
  <si>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</si>
  <si>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</si>
  <si>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</si>
  <si>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</si>
  <si>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</si>
  <si>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</si>
  <si>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</si>
  <si>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</si>
  <si>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</si>
  <si>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</si>
  <si>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</si>
  <si>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</si>
  <si>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</si>
  <si>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</si>
  <si>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</si>
  <si>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</si>
  <si>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</si>
  <si>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</si>
  <si>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</si>
  <si>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</si>
  <si>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</si>
  <si>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</si>
  <si>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</si>
  <si>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</si>
  <si>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</si>
  <si>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</si>
  <si>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</si>
  <si>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</si>
  <si>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</si>
  <si>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</si>
  <si>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</si>
  <si>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</si>
  <si>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</si>
  <si>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</si>
  <si>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</si>
  <si>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</si>
  <si>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</si>
  <si>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</si>
  <si>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</si>
  <si>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</si>
  <si>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</si>
  <si>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</si>
  <si>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</si>
  <si>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</si>
  <si>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</si>
  <si>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</si>
  <si>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</si>
  <si>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</si>
  <si>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</si>
  <si>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</si>
  <si>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</si>
  <si>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</si>
  <si>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</si>
  <si>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</si>
  <si>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</si>
  <si>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</si>
  <si>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</si>
  <si>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</si>
  <si>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</si>
  <si>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</si>
  <si>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</si>
  <si>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</si>
  <si>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</si>
  <si>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</si>
  <si>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</si>
  <si>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</si>
  <si>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</si>
  <si>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</si>
  <si>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</si>
  <si>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</si>
  <si>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</si>
  <si>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</si>
  <si>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</si>
  <si>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</si>
  <si>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</si>
  <si>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</si>
  <si>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</si>
  <si>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</si>
  <si>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</si>
  <si>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</si>
  <si>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</si>
  <si>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</si>
  <si>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</si>
  <si>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</si>
  <si>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</si>
  <si>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</si>
  <si>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</si>
  <si>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</si>
  <si>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</si>
  <si>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</si>
  <si>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</si>
  <si>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</si>
  <si>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</si>
  <si>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</si>
  <si>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</si>
  <si>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</si>
  <si>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</si>
  <si>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</si>
  <si>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</si>
  <si>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</si>
  <si>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</si>
  <si>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</si>
  <si>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</si>
  <si>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</si>
  <si>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</si>
  <si>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</si>
  <si>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</si>
  <si>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</si>
  <si>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</si>
  <si>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</si>
  <si>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</si>
  <si>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</si>
  <si>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</si>
  <si>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</si>
  <si>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</si>
  <si>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</si>
  <si>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</si>
  <si>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</si>
  <si>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</si>
  <si>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</si>
  <si>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</si>
  <si>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</si>
  <si>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</si>
  <si>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</si>
  <si>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</si>
  <si>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</si>
  <si>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</si>
  <si>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</si>
  <si>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</si>
  <si>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</si>
  <si>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</si>
  <si>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</si>
  <si>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</si>
  <si>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</si>
  <si>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</si>
  <si>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</si>
  <si>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</si>
  <si>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</si>
  <si>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</si>
  <si>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</si>
  <si>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</si>
  <si>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</si>
  <si>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</si>
  <si>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</si>
  <si>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</si>
  <si>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</si>
  <si>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</si>
  <si>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</si>
  <si>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</si>
  <si>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</si>
  <si>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</si>
  <si>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</si>
  <si>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</si>
  <si>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</si>
  <si>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</si>
  <si>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</si>
  <si>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</si>
  <si>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</si>
  <si>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</si>
  <si>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</si>
  <si>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</si>
  <si>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</si>
  <si>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</si>
  <si>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</si>
  <si>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</si>
  <si>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</si>
  <si>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</si>
  <si>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</si>
  <si>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</si>
  <si>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</si>
  <si>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</si>
  <si>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</si>
  <si>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</si>
  <si>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</si>
  <si>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</si>
  <si>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</si>
  <si>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</si>
  <si>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</si>
  <si>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</si>
  <si>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</si>
  <si>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</si>
  <si>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</si>
  <si>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</si>
  <si>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</si>
  <si>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</si>
  <si>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</si>
  <si>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</si>
  <si>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</si>
  <si>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</si>
  <si>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</si>
  <si>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</si>
  <si>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</si>
  <si>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</si>
  <si>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</si>
  <si>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</si>
  <si>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</si>
  <si>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</si>
  <si>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</si>
  <si>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</si>
  <si>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</si>
  <si>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</si>
  <si>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</si>
  <si>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</si>
  <si>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</si>
  <si>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</si>
  <si>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</si>
  <si>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</si>
  <si>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</si>
  <si>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</si>
  <si>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</si>
  <si>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</si>
  <si>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</si>
  <si>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</si>
  <si>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</si>
  <si>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</si>
  <si>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</si>
  <si>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</si>
  <si>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</si>
  <si>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</si>
  <si>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</si>
  <si>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</si>
  <si>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</si>
  <si>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</si>
  <si>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</si>
  <si>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</si>
  <si>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</si>
  <si>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</si>
  <si>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</si>
  <si>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</si>
  <si>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</si>
  <si>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</si>
  <si>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</si>
  <si>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</si>
  <si>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</si>
  <si>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</si>
  <si>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</si>
  <si>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</si>
  <si>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</si>
  <si>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</si>
  <si>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</si>
  <si>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</si>
  <si>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</si>
  <si>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</si>
  <si>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</si>
  <si>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</si>
  <si>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</si>
  <si>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</si>
  <si>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</si>
  <si>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</si>
  <si>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</si>
  <si>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</si>
  <si>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</si>
  <si>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</si>
  <si>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</si>
  <si>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</si>
  <si>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</si>
  <si>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</si>
  <si>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</si>
  <si>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</si>
  <si>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</si>
  <si>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</si>
  <si>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</si>
  <si>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</si>
  <si>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</si>
  <si>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</si>
  <si>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</si>
  <si>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</si>
  <si>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</si>
  <si>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</si>
  <si>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</si>
  <si>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</si>
  <si>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</si>
  <si>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</si>
  <si>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</si>
  <si>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</si>
  <si>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</si>
  <si>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</si>
  <si>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</si>
  <si>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</si>
  <si>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</si>
  <si>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</si>
  <si>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</si>
  <si>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</si>
  <si>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</si>
  <si>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</si>
  <si>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</si>
  <si>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</si>
  <si>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</si>
  <si>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</si>
  <si>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</si>
  <si>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</si>
  <si>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</si>
  <si>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</si>
  <si>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</si>
  <si>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</si>
  <si>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</si>
  <si>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</si>
  <si>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</si>
  <si>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</si>
  <si>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</si>
  <si>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</si>
  <si>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</si>
  <si>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</si>
  <si>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</si>
  <si>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</si>
  <si>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</si>
  <si>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</si>
  <si>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</si>
  <si>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</si>
  <si>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</si>
  <si>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</si>
  <si>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</si>
  <si>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</si>
  <si>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</si>
  <si>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</si>
  <si>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</si>
  <si>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</si>
  <si>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</si>
  <si>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</si>
  <si>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</si>
  <si>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</si>
  <si>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</si>
  <si>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</si>
  <si>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</si>
  <si>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</si>
  <si>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</si>
  <si>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</si>
  <si>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</si>
  <si>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</si>
  <si>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</si>
  <si>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</si>
  <si>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</si>
  <si>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</si>
  <si>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</si>
  <si>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</si>
  <si>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</si>
  <si>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</si>
  <si>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</si>
  <si>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</si>
  <si>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</si>
  <si>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</si>
  <si>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</si>
  <si>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</si>
  <si>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</si>
  <si>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</si>
  <si>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</si>
  <si>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</si>
  <si>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</si>
  <si>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</si>
  <si>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</si>
  <si>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</si>
  <si>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</si>
  <si>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</si>
  <si>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</si>
  <si>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</si>
  <si>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</si>
  <si>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</si>
  <si>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</si>
  <si>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</si>
  <si>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</si>
  <si>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</si>
  <si>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</si>
  <si>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</si>
  <si>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</si>
  <si>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</si>
  <si>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</si>
  <si>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</si>
  <si>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</si>
  <si>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</si>
  <si>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</si>
  <si>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</si>
  <si>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</si>
  <si>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</si>
  <si>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</si>
  <si>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</si>
  <si>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</si>
  <si>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</si>
  <si>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</si>
  <si>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</si>
  <si>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</si>
  <si>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</si>
  <si>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</si>
  <si>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</si>
  <si>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</si>
  <si>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</si>
  <si>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</si>
  <si>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</si>
  <si>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</si>
  <si>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</si>
  <si>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</si>
  <si>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</si>
  <si>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</si>
  <si>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</si>
  <si>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</si>
  <si>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</si>
  <si>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</si>
  <si>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</si>
  <si>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</si>
  <si>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</si>
  <si>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</si>
  <si>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</si>
  <si>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</si>
  <si>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</si>
  <si>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</si>
  <si>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</si>
  <si>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</si>
  <si>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</si>
  <si>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</si>
  <si>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</si>
  <si>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</si>
  <si>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</si>
  <si>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</si>
  <si>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</si>
  <si>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</si>
  <si>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</si>
  <si>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</si>
  <si>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</si>
  <si>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</si>
  <si>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</si>
  <si>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</si>
  <si>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</si>
  <si>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</si>
  <si>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</si>
  <si>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</si>
  <si>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</si>
  <si>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</si>
  <si>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</si>
  <si>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</si>
  <si>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</si>
  <si>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</si>
  <si>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</si>
  <si>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</si>
  <si>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</si>
  <si>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</si>
  <si>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</si>
  <si>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</si>
  <si>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</si>
  <si>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</si>
  <si>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</si>
  <si>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</si>
  <si>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</si>
  <si>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</si>
  <si>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</si>
  <si>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</si>
  <si>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</si>
  <si>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</si>
  <si>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</si>
  <si>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</si>
  <si>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</si>
  <si>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</si>
  <si>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</si>
  <si>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</si>
  <si>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</si>
  <si>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</si>
  <si>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</si>
  <si>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</si>
  <si>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</si>
  <si>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</si>
  <si>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</si>
  <si>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</si>
  <si>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</si>
  <si>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</si>
  <si>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</si>
  <si>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</si>
  <si>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</si>
  <si>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</si>
  <si>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</si>
  <si>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</si>
  <si>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</si>
  <si>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</si>
  <si>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</si>
  <si>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</si>
  <si>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</si>
  <si>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</si>
  <si>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</si>
  <si>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</si>
  <si>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</si>
  <si>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</si>
  <si>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</si>
  <si>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</si>
  <si>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</si>
  <si>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</si>
  <si>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</si>
  <si>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</si>
  <si>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</si>
  <si>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</si>
  <si>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</si>
  <si>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</si>
  <si>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</si>
  <si>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</si>
  <si>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</si>
  <si>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</si>
  <si>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</si>
  <si>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</si>
  <si>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</si>
  <si>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</si>
  <si>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</si>
  <si>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</si>
  <si>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</si>
  <si>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</si>
  <si>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</si>
  <si>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</si>
  <si>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</si>
  <si>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</si>
  <si>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</si>
  <si>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</si>
  <si>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</si>
  <si>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</si>
  <si>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</si>
  <si>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</si>
  <si>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</si>
  <si>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</si>
  <si>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</si>
  <si>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</si>
  <si>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</si>
  <si>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</si>
  <si>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</si>
  <si>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</si>
  <si>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</si>
  <si>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</si>
  <si>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</si>
  <si>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</si>
  <si>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</si>
  <si>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</si>
  <si>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</si>
  <si>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</si>
  <si>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</si>
  <si>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</si>
  <si>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</si>
  <si>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</si>
  <si>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</si>
  <si>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</si>
  <si>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</si>
  <si>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</si>
  <si>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</si>
  <si>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</si>
  <si>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</si>
  <si>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</si>
  <si>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</si>
  <si>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</si>
  <si>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</si>
  <si>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</si>
  <si>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</si>
  <si>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</si>
  <si>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</si>
  <si>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</si>
  <si>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</si>
  <si>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</si>
  <si>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</si>
  <si>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</si>
  <si>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</si>
  <si>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</si>
  <si>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</si>
  <si>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</si>
  <si>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</si>
  <si>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</si>
  <si>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</si>
  <si>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</si>
  <si>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</si>
  <si>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</si>
  <si>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</si>
  <si>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</si>
  <si>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</si>
  <si>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</si>
  <si>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</si>
  <si>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</si>
  <si>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</si>
  <si>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</si>
  <si>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</si>
  <si>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</si>
  <si>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</si>
  <si>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</si>
  <si>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</si>
  <si>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</si>
  <si>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</si>
  <si>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</si>
  <si>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</si>
  <si>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</si>
  <si>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</si>
  <si>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</si>
  <si>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</si>
  <si>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</si>
  <si>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</si>
  <si>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</si>
  <si>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</si>
  <si>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</si>
  <si>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</si>
  <si>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</si>
  <si>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</si>
  <si>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</si>
  <si>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</si>
  <si>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</si>
  <si>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</si>
  <si>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</si>
  <si>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</si>
  <si>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</si>
  <si>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</si>
  <si>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</si>
  <si>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</si>
  <si>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</si>
  <si>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</si>
  <si>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</si>
  <si>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</si>
  <si>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</si>
  <si>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</si>
  <si>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</si>
  <si>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</si>
  <si>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</si>
  <si>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</si>
  <si>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</si>
  <si>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</si>
  <si>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</si>
  <si>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</si>
  <si>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</si>
  <si>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</si>
  <si>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</si>
  <si>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</si>
  <si>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</si>
  <si>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</si>
  <si>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</si>
  <si>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</si>
  <si>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</si>
  <si>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</si>
  <si>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</si>
  <si>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</si>
  <si>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</si>
  <si>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</si>
  <si>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</si>
  <si>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</si>
  <si>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</si>
  <si>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</si>
  <si>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</si>
  <si>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</si>
  <si>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</si>
  <si>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</si>
  <si>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</si>
  <si>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</si>
  <si>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</si>
  <si>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</si>
  <si>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</si>
  <si>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</si>
  <si>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</si>
  <si>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</si>
  <si>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</si>
  <si>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</si>
  <si>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</si>
  <si>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</si>
  <si>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</si>
  <si>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</si>
  <si>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</si>
  <si>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</si>
  <si>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</si>
  <si>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</si>
  <si>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</si>
  <si>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</si>
  <si>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</si>
  <si>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</si>
  <si>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</si>
  <si>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</si>
  <si>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</si>
  <si>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</si>
  <si>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</si>
  <si>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</si>
  <si>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</si>
  <si>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</si>
  <si>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</si>
  <si>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</si>
  <si>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</si>
  <si>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</si>
  <si>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</si>
  <si>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</si>
  <si>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</si>
  <si>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</si>
  <si>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</si>
  <si>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</si>
  <si>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</si>
  <si>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</si>
  <si>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</si>
  <si>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</si>
  <si>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</si>
  <si>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</si>
  <si>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</si>
  <si>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</si>
  <si>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</si>
  <si>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</si>
  <si>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</si>
  <si>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</si>
  <si>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</si>
  <si>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</si>
  <si>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</si>
  <si>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</si>
  <si>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</si>
  <si>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</si>
  <si>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</si>
  <si>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</si>
  <si>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</si>
  <si>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</si>
  <si>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</si>
  <si>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</si>
  <si>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</si>
  <si>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</si>
  <si>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</si>
  <si>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</si>
  <si>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</si>
  <si>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</si>
  <si>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</si>
  <si>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</si>
  <si>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</si>
  <si>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</si>
  <si>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</si>
  <si>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</si>
  <si>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</si>
  <si>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</si>
  <si>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</si>
  <si>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</si>
  <si>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</si>
  <si>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</si>
  <si>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</si>
  <si>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</si>
  <si>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</si>
  <si>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</si>
  <si>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</si>
  <si>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</si>
  <si>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</si>
  <si>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</si>
  <si>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</si>
  <si>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</si>
  <si>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</si>
  <si>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</si>
  <si>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</si>
  <si>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</si>
  <si>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</si>
  <si>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</si>
  <si>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</si>
  <si>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</si>
  <si>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</si>
  <si>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</si>
  <si>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</si>
  <si>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</si>
  <si>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</si>
  <si>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</si>
  <si>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</si>
  <si>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</si>
  <si>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</si>
  <si>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</si>
  <si>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</si>
  <si>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</si>
  <si>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</si>
  <si>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</si>
  <si>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</si>
  <si>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</si>
  <si>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</si>
  <si>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</si>
  <si>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</si>
  <si>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</si>
  <si>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</si>
  <si>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</si>
  <si>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</si>
  <si>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</si>
  <si>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</si>
  <si>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</si>
  <si>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</si>
  <si>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</si>
  <si>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</si>
  <si>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</si>
  <si>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</si>
  <si>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</si>
  <si>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</si>
  <si>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</si>
  <si>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</si>
  <si>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</si>
  <si>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</si>
  <si>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</si>
  <si>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</si>
  <si>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</si>
  <si>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</si>
  <si>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</si>
  <si>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</si>
  <si>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</si>
  <si>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</si>
  <si>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</si>
  <si>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</si>
  <si>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</si>
  <si>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</si>
  <si>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</si>
  <si>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</si>
  <si>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</si>
  <si>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</si>
  <si>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</si>
  <si>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</si>
  <si>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</si>
  <si>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</si>
  <si>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</si>
  <si>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</si>
  <si>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</si>
  <si>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</si>
  <si>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</si>
  <si>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</si>
  <si>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</si>
  <si>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</si>
  <si>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</si>
  <si>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</si>
  <si>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</si>
  <si>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</si>
  <si>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</si>
  <si>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</si>
  <si>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</si>
  <si>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</si>
  <si>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</si>
  <si>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</si>
  <si>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</si>
  <si>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</si>
  <si>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</si>
  <si>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</si>
  <si>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</si>
  <si>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</si>
  <si>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</si>
  <si>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</si>
  <si>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</si>
  <si>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</si>
  <si>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</si>
  <si>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</si>
  <si>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</si>
  <si>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</si>
  <si>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</si>
  <si>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</si>
  <si>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</si>
  <si>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</si>
  <si>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</si>
  <si>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</si>
  <si>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</si>
  <si>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</si>
  <si>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</si>
  <si>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</si>
  <si>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</si>
  <si>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</si>
  <si>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</si>
  <si>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</si>
  <si>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</si>
  <si>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</si>
  <si>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</si>
  <si>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</si>
  <si>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</si>
  <si>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</si>
  <si>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</si>
  <si>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</si>
  <si>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</si>
  <si>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</si>
  <si>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</si>
  <si>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</si>
  <si>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</si>
  <si>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</si>
  <si>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</si>
  <si>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</si>
  <si>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</si>
  <si>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</si>
  <si>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</si>
  <si>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</si>
  <si>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</si>
  <si>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</si>
  <si>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</si>
  <si>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</si>
  <si>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</si>
  <si>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</si>
  <si>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</si>
  <si>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</si>
  <si>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</si>
  <si>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</si>
  <si>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</si>
  <si>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</si>
  <si>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</si>
  <si>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</si>
  <si>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</si>
  <si>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</si>
  <si>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</si>
  <si>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</si>
  <si>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</si>
  <si>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</si>
  <si>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</si>
  <si>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</si>
  <si>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</si>
  <si>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</si>
  <si>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</si>
  <si>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</si>
  <si>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</si>
  <si>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</si>
  <si>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</si>
  <si>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</si>
  <si>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</si>
  <si>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</si>
  <si>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</si>
  <si>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</si>
  <si>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</si>
  <si>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</si>
  <si>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</si>
  <si>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</si>
  <si>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</si>
  <si>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</si>
  <si>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</si>
  <si>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</si>
  <si>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</si>
  <si>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</si>
  <si>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</si>
  <si>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</si>
  <si>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</si>
  <si>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</si>
  <si>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</si>
  <si>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</si>
  <si>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</si>
  <si>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</si>
  <si>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</si>
  <si>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</si>
  <si>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</si>
  <si>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</si>
  <si>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</si>
  <si>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</si>
  <si>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</si>
  <si>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</si>
  <si>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</si>
  <si>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</si>
  <si>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</si>
  <si>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</si>
  <si>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</si>
  <si>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</si>
  <si>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</si>
  <si>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</si>
  <si>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</si>
  <si>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</si>
  <si>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</si>
  <si>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</si>
  <si>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</si>
  <si>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</si>
  <si>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</si>
  <si>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</si>
  <si>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</si>
  <si>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</si>
  <si>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</si>
  <si>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</si>
  <si>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</si>
  <si>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</si>
  <si>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</si>
  <si>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</si>
  <si>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</si>
  <si>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</si>
  <si>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</si>
  <si>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</si>
  <si>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</si>
  <si>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</si>
  <si>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</si>
  <si>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</si>
  <si>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</si>
  <si>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</si>
  <si>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</si>
  <si>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</si>
  <si>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</si>
  <si>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</si>
  <si>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</si>
  <si>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</si>
  <si>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</si>
  <si>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</si>
  <si>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</si>
  <si>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</si>
  <si>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</si>
  <si>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</si>
  <si>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</si>
  <si>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</si>
  <si>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</si>
  <si>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</si>
  <si>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</si>
  <si>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</si>
  <si>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</si>
  <si>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</si>
  <si>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</si>
  <si>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</si>
  <si>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</si>
  <si>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</si>
  <si>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</si>
  <si>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</si>
  <si>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</si>
  <si>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</si>
  <si>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</si>
  <si>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</si>
  <si>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</si>
  <si>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</si>
  <si>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</si>
  <si>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</si>
  <si>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</si>
  <si>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</si>
  <si>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</si>
  <si>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</si>
  <si>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</si>
  <si>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</si>
  <si>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</si>
  <si>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</si>
  <si>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</si>
  <si>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</si>
  <si>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</si>
  <si>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</si>
  <si>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</si>
  <si>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</si>
  <si>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</si>
  <si>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</si>
  <si>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</si>
  <si>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</si>
  <si>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</si>
  <si>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</si>
  <si>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</si>
  <si>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</si>
  <si>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</si>
  <si>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</si>
  <si>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</si>
  <si>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</si>
  <si>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</si>
  <si>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</si>
  <si>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</si>
  <si>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</si>
  <si>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</si>
  <si>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</si>
  <si>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</si>
  <si>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</si>
  <si>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</si>
  <si>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</si>
  <si>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</si>
  <si>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</si>
  <si>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</si>
  <si>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</si>
  <si>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</si>
  <si>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</si>
  <si>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</si>
  <si>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</si>
  <si>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</si>
  <si>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</si>
  <si>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</si>
  <si>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</si>
  <si>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</si>
  <si>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</si>
  <si>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</si>
  <si>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</si>
  <si>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</si>
  <si>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</si>
  <si>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</si>
  <si>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</si>
  <si>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</si>
  <si>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</si>
  <si>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</si>
  <si>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</si>
  <si>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</si>
  <si>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</si>
  <si>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</si>
  <si>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</si>
  <si>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</si>
  <si>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</si>
  <si>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</si>
  <si>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</si>
  <si>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</si>
  <si>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</si>
  <si>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</si>
  <si>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</si>
  <si>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</si>
  <si>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</si>
  <si>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</si>
  <si>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</si>
  <si>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</si>
  <si>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</si>
  <si>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</si>
  <si>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</si>
  <si>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</si>
  <si>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</si>
  <si>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</si>
  <si>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</si>
  <si>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</si>
  <si>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</si>
  <si>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</si>
  <si>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</si>
  <si>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</si>
  <si>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</si>
  <si>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</si>
  <si>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</si>
  <si>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</si>
  <si>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</si>
  <si>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</si>
  <si>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</si>
  <si>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</si>
  <si>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</si>
  <si>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</si>
  <si>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</si>
  <si>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</si>
  <si>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</si>
  <si>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</si>
  <si>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</si>
  <si>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</si>
  <si>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</si>
  <si>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</si>
  <si>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</si>
  <si>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</si>
  <si>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</si>
  <si>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</si>
  <si>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</si>
  <si>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</si>
  <si>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</si>
  <si>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</si>
  <si>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</si>
  <si>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</si>
  <si>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</si>
  <si>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</si>
  <si>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</si>
  <si>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</si>
  <si>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</si>
  <si>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</si>
  <si>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</si>
  <si>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</si>
  <si>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</si>
  <si>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</si>
  <si>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</si>
  <si>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</si>
  <si>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</si>
  <si>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</si>
  <si>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</si>
  <si>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</si>
  <si>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</si>
  <si>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</si>
  <si>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</si>
  <si>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</si>
  <si>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</si>
  <si>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</si>
  <si>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</si>
  <si>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</si>
  <si>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</si>
  <si>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</si>
  <si>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</si>
  <si>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</si>
  <si>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</si>
  <si>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</si>
  <si>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</si>
  <si>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</si>
  <si>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</si>
  <si>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</si>
  <si>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</si>
  <si>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</si>
  <si>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</si>
  <si>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</si>
  <si>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</si>
  <si>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</si>
  <si>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</si>
  <si>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</si>
  <si>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</si>
  <si>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</si>
  <si>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</si>
  <si>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</si>
  <si>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</si>
  <si>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</si>
  <si>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</si>
  <si>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</si>
  <si>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</si>
  <si>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</si>
  <si>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</si>
  <si>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</si>
  <si>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</si>
  <si>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</si>
  <si>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</si>
  <si>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</si>
  <si>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</si>
  <si>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</si>
  <si>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</si>
  <si>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</si>
  <si>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</si>
  <si>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</si>
  <si>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</si>
  <si>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</si>
  <si>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</si>
  <si>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</si>
  <si>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</si>
  <si>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</si>
  <si>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</si>
  <si>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</si>
  <si>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</si>
  <si>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</si>
  <si>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</si>
  <si>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</si>
  <si>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</si>
  <si>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</si>
  <si>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</si>
  <si>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</si>
  <si>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</si>
  <si>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</si>
  <si>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</si>
  <si>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</si>
  <si>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</si>
  <si>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</si>
  <si>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</si>
  <si>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</si>
  <si>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</si>
  <si>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</si>
  <si>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</si>
  <si>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</si>
  <si>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</si>
  <si>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</si>
  <si>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</si>
  <si>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</si>
  <si>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</si>
  <si>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</si>
  <si>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</si>
  <si>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</si>
  <si>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</si>
  <si>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</si>
  <si>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</si>
  <si>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</si>
  <si>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</si>
  <si>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</si>
  <si>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</si>
  <si>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</si>
  <si>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</si>
  <si>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</si>
  <si>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</si>
  <si>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</si>
  <si>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</si>
  <si>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</si>
  <si>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</si>
  <si>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</si>
  <si>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</si>
  <si>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</si>
  <si>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</si>
  <si>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</si>
  <si>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</si>
  <si>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</si>
  <si>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</si>
  <si>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</si>
  <si>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</si>
  <si>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</si>
  <si>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</si>
  <si>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</si>
  <si>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</si>
  <si>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</si>
  <si>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</si>
  <si>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</si>
  <si>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</si>
  <si>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</si>
  <si>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</si>
  <si>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</si>
  <si>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</si>
  <si>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</si>
  <si>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</si>
  <si>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</si>
  <si>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</si>
  <si>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</si>
  <si>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</si>
  <si>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</si>
  <si>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</si>
  <si>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</si>
  <si>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</si>
  <si>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</si>
  <si>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</si>
  <si>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</si>
  <si>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</si>
  <si>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</si>
  <si>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</si>
  <si>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</si>
  <si>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</si>
  <si>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</si>
  <si>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</si>
  <si>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</si>
  <si>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</si>
  <si>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</si>
  <si>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</si>
  <si>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</si>
  <si>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</si>
  <si>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</si>
  <si>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</si>
  <si>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</si>
  <si>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</si>
  <si>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</si>
  <si>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</si>
  <si>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</si>
  <si>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</si>
  <si>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</si>
  <si>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</si>
  <si>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</si>
  <si>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</si>
  <si>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</si>
  <si>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</si>
  <si>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</si>
  <si>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</si>
  <si>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</si>
  <si>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</si>
  <si>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</si>
  <si>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</si>
  <si>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</si>
  <si>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</si>
  <si>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</si>
  <si>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</si>
  <si>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</si>
  <si>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</si>
  <si>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</si>
  <si>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</si>
  <si>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</si>
  <si>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</si>
  <si>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</si>
  <si>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</si>
  <si>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</si>
  <si>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</si>
  <si>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</si>
  <si>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</si>
  <si>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</si>
  <si>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</si>
  <si>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</si>
  <si>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</si>
  <si>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</si>
  <si>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</si>
  <si>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</si>
  <si>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</si>
  <si>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</si>
  <si>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</si>
  <si>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</si>
  <si>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</si>
  <si>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</si>
  <si>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</si>
  <si>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</si>
  <si>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</si>
  <si>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</si>
  <si>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</si>
  <si>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</si>
  <si>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</si>
  <si>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</si>
  <si>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</si>
  <si>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</si>
  <si>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</si>
  <si>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</si>
  <si>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</si>
  <si>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</si>
  <si>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</si>
  <si>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</si>
  <si>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</si>
  <si>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</si>
  <si>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</si>
  <si>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</si>
  <si>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</si>
  <si>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</si>
  <si>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</si>
  <si>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</si>
  <si>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</si>
  <si>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</si>
  <si>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</si>
  <si>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</si>
  <si>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</si>
  <si>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</si>
  <si>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</si>
  <si>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</si>
  <si>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</si>
  <si>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</si>
  <si>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</si>
  <si>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</si>
  <si>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</si>
  <si>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</si>
  <si>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</si>
  <si>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</si>
  <si>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</si>
  <si>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</si>
  <si>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</si>
  <si>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</si>
  <si>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</si>
  <si>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</si>
  <si>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</si>
  <si>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</si>
  <si>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</si>
  <si>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</si>
  <si>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</si>
  <si>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</si>
  <si>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</si>
  <si>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</si>
  <si>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</si>
  <si>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</si>
  <si>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</si>
  <si>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</si>
  <si>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</si>
  <si>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</si>
  <si>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</si>
  <si>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</si>
  <si>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</si>
  <si>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</si>
  <si>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</si>
  <si>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</si>
  <si>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</si>
  <si>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</si>
  <si>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</si>
  <si>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</si>
  <si>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</si>
  <si>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</si>
  <si>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</si>
  <si>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</si>
  <si>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</si>
  <si>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</si>
  <si>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</si>
  <si>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</si>
  <si>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</si>
  <si>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</si>
  <si>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</si>
  <si>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</si>
  <si>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</si>
  <si>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</si>
  <si>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</si>
  <si>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</si>
  <si>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</si>
  <si>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</si>
  <si>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</si>
  <si>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</si>
  <si>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</si>
  <si>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</si>
  <si>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</si>
  <si>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</si>
  <si>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</si>
  <si>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</si>
  <si>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</si>
  <si>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</si>
  <si>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</si>
  <si>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</si>
  <si>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</si>
  <si>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</si>
  <si>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</si>
  <si>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</si>
  <si>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</si>
  <si>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</si>
  <si>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</si>
  <si>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</si>
  <si>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</si>
  <si>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</si>
  <si>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</si>
  <si>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</si>
  <si>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</si>
  <si>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</si>
  <si>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</si>
  <si>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</si>
  <si>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</si>
  <si>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</si>
  <si>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</si>
  <si>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</si>
  <si>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</si>
  <si>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</si>
  <si>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</si>
  <si>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</si>
  <si>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</si>
  <si>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</si>
  <si>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</si>
  <si>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</si>
  <si>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</si>
  <si>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</si>
  <si>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</si>
  <si>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</si>
  <si>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</si>
  <si>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</si>
  <si>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</si>
  <si>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</si>
  <si>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</si>
  <si>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</si>
  <si>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</si>
  <si>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</si>
  <si>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</si>
  <si>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</si>
  <si>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</si>
  <si>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</si>
  <si>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</si>
  <si>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</si>
  <si>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</si>
  <si>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</si>
  <si>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</si>
  <si>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</si>
  <si>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</si>
  <si>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</si>
  <si>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</si>
  <si>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</si>
  <si>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</si>
  <si>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</si>
  <si>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</si>
  <si>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</si>
  <si>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</si>
  <si>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</si>
  <si>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</si>
  <si>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</si>
  <si>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</si>
  <si>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</si>
  <si>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</si>
  <si>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</si>
  <si>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</si>
  <si>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</si>
  <si>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</si>
  <si>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</si>
  <si>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</si>
  <si>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</si>
  <si>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</si>
  <si>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</si>
  <si>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</si>
  <si>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</si>
  <si>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</si>
  <si>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</si>
  <si>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</si>
  <si>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</si>
  <si>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</si>
  <si>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</si>
  <si>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</si>
  <si>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</si>
  <si>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</si>
  <si>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</si>
  <si>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</si>
  <si>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</si>
  <si>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</si>
  <si>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</si>
  <si>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</si>
  <si>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</si>
  <si>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</si>
  <si>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</si>
  <si>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</si>
  <si>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</si>
  <si>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</si>
  <si>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</si>
  <si>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</si>
  <si>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</si>
  <si>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</si>
  <si>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</si>
  <si>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</si>
  <si>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</si>
  <si>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</si>
  <si>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</si>
  <si>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</si>
  <si>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</si>
  <si>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</si>
  <si>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</si>
  <si>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</si>
  <si>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</si>
  <si>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</si>
  <si>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</si>
  <si>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</si>
  <si>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</si>
  <si>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</si>
  <si>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</si>
  <si>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</si>
  <si>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</si>
  <si>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</si>
  <si>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</si>
  <si>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</si>
  <si>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</si>
  <si>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</si>
  <si>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</si>
  <si>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</si>
  <si>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</si>
  <si>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</si>
  <si>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</si>
  <si>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</si>
  <si>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</si>
  <si>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</si>
  <si>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</si>
  <si>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</si>
  <si>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</si>
  <si>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</si>
  <si>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</si>
  <si>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</si>
  <si>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</si>
  <si>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</si>
  <si>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</si>
  <si>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</si>
  <si>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</si>
  <si>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</si>
  <si>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</si>
  <si>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</si>
  <si>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</si>
  <si>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</si>
  <si>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</si>
  <si>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</si>
  <si>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</si>
  <si>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</si>
  <si>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</si>
  <si>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</si>
  <si>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</si>
  <si>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</si>
  <si>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</si>
  <si>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</si>
  <si>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</si>
  <si>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</si>
  <si>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</si>
  <si>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</si>
  <si>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</si>
  <si>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</si>
  <si>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</si>
  <si>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</si>
  <si>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</si>
  <si>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</si>
  <si>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</si>
  <si>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</si>
  <si>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</si>
  <si>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</si>
  <si>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</si>
  <si>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</si>
  <si>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</si>
  <si>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</si>
  <si>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</si>
  <si>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</si>
  <si>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</si>
  <si>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</si>
  <si>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</si>
  <si>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</si>
  <si>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</si>
  <si>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</si>
  <si>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</si>
  <si>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</si>
  <si>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</si>
  <si>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</si>
  <si>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</si>
  <si>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</si>
  <si>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</si>
  <si>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</si>
  <si>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</si>
  <si>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</si>
  <si>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</si>
  <si>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</si>
  <si>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</si>
  <si>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</si>
  <si>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</si>
  <si>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</si>
  <si>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</si>
  <si>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</si>
  <si>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</si>
  <si>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</si>
  <si>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</si>
  <si>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</si>
  <si>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</si>
  <si>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</si>
  <si>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</si>
  <si>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</si>
  <si>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</si>
  <si>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</si>
  <si>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</si>
  <si>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</si>
  <si>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</si>
  <si>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</si>
  <si>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</si>
  <si>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</si>
  <si>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</si>
  <si>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</si>
  <si>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</si>
  <si>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</si>
  <si>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</si>
  <si>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</si>
  <si>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</si>
  <si>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</si>
  <si>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</si>
  <si>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</si>
  <si>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</si>
  <si>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</si>
  <si>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</si>
  <si>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</si>
  <si>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</si>
  <si>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</si>
  <si>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</si>
  <si>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</si>
  <si>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</si>
  <si>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</si>
  <si>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</si>
  <si>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</si>
  <si>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</si>
  <si>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</si>
  <si>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</si>
  <si>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</si>
  <si>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</si>
  <si>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</si>
  <si>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</si>
  <si>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</si>
  <si>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</si>
  <si>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</si>
  <si>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</si>
  <si>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</si>
  <si>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</si>
  <si>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</si>
  <si>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</si>
  <si>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</si>
  <si>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</si>
  <si>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</si>
  <si>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</si>
  <si>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</si>
  <si>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</si>
  <si>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</si>
  <si>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</si>
  <si>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</si>
  <si>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</si>
  <si>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</si>
  <si>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</si>
  <si>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</si>
  <si>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</si>
  <si>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</si>
  <si>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</si>
  <si>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</si>
  <si>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</si>
  <si>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</si>
  <si>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</si>
  <si>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</si>
  <si>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</si>
  <si>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</si>
  <si>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</si>
  <si>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</si>
  <si>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</si>
  <si>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</si>
  <si>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</si>
  <si>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</si>
  <si>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</si>
  <si>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</si>
  <si>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</si>
  <si>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</si>
  <si>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</si>
  <si>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</si>
  <si>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</si>
  <si>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</si>
  <si>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</si>
  <si>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</si>
  <si>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</si>
  <si>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</si>
  <si>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</si>
  <si>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</si>
  <si>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</si>
  <si>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</si>
  <si>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</si>
  <si>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</si>
  <si>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</si>
  <si>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</si>
  <si>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</si>
  <si>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</si>
  <si>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</si>
  <si>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</si>
  <si>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</si>
  <si>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</si>
  <si>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</si>
  <si>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</si>
  <si>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</si>
  <si>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</si>
  <si>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</si>
  <si>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</si>
  <si>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</si>
  <si>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</si>
  <si>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</si>
  <si>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</si>
  <si>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</si>
  <si>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</si>
  <si>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</si>
  <si>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</si>
  <si>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</si>
  <si>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</si>
  <si>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</si>
  <si>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</si>
  <si>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</si>
  <si>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</si>
  <si>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</si>
  <si>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</si>
  <si>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</si>
  <si>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</si>
  <si>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</si>
  <si>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</si>
  <si>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</si>
  <si>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</si>
  <si>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</si>
  <si>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</si>
  <si>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</si>
  <si>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</si>
  <si>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</si>
  <si>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</si>
  <si>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</si>
  <si>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</si>
  <si>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</si>
  <si>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</si>
  <si>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</si>
  <si>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</si>
  <si>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</si>
  <si>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</si>
  <si>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</si>
  <si>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</si>
  <si>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</si>
  <si>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</si>
  <si>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</si>
  <si>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</si>
  <si>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</si>
  <si>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</si>
  <si>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</si>
  <si>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</si>
  <si>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</si>
  <si>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</si>
  <si>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</si>
  <si>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</si>
  <si>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</si>
  <si>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</si>
  <si>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</si>
  <si>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</si>
  <si>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</si>
  <si>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</si>
  <si>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</si>
  <si>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</si>
  <si>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</si>
  <si>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</si>
  <si>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</si>
  <si>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</si>
  <si>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</si>
  <si>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</si>
  <si>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</si>
  <si>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</si>
  <si>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</si>
  <si>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</si>
  <si>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</si>
  <si>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</si>
  <si>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</si>
  <si>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</si>
  <si>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</si>
  <si>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</si>
  <si>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</si>
  <si>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</si>
  <si>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</si>
  <si>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</si>
  <si>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</si>
  <si>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</si>
  <si>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</si>
  <si>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</si>
  <si>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</si>
  <si>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</si>
  <si>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</si>
  <si>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</si>
  <si>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</si>
  <si>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</si>
  <si>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</si>
  <si>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</si>
  <si>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</si>
  <si>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</si>
  <si>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</si>
  <si>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</si>
  <si>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</si>
  <si>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</si>
  <si>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</si>
  <si>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</si>
  <si>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</si>
  <si>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</si>
  <si>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</si>
  <si>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</si>
  <si>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</si>
  <si>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</si>
  <si>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</si>
  <si>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</si>
  <si>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</si>
  <si>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</si>
  <si>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</si>
  <si>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</si>
  <si>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</si>
  <si>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</si>
  <si>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</si>
  <si>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</si>
  <si>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</si>
  <si>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</si>
  <si>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</si>
  <si>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</si>
  <si>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</si>
  <si>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</si>
  <si>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</si>
  <si>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</si>
  <si>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</si>
  <si>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</si>
  <si>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</si>
  <si>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</si>
  <si>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</si>
  <si>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</si>
  <si>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</si>
  <si>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</si>
  <si>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</si>
  <si>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</si>
  <si>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</si>
  <si>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</si>
  <si>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</si>
  <si>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</si>
  <si>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</si>
  <si>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</si>
  <si>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</si>
  <si>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</si>
  <si>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</si>
  <si>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</si>
  <si>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</si>
  <si>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</si>
  <si>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</si>
  <si>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</si>
  <si>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</si>
  <si>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</si>
  <si>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</si>
  <si>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</si>
  <si>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</si>
  <si>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</si>
  <si>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</si>
  <si>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</si>
  <si>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</si>
  <si>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</si>
  <si>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</si>
  <si>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</si>
  <si>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</si>
  <si>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</si>
  <si>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</si>
  <si>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</si>
  <si>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</si>
  <si>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</si>
  <si>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</si>
  <si>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</si>
  <si>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</si>
  <si>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</si>
  <si>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</si>
  <si>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</si>
  <si>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</si>
  <si>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</si>
  <si>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</si>
  <si>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</si>
  <si>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</si>
  <si>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</si>
  <si>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</si>
  <si>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</si>
  <si>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</si>
  <si>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</si>
  <si>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</si>
  <si>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</si>
  <si>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</si>
  <si>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</si>
  <si>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</si>
  <si>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</si>
  <si>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</si>
  <si>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</si>
  <si>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</si>
  <si>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</si>
  <si>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</si>
  <si>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</si>
  <si>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</si>
  <si>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</si>
  <si>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</si>
  <si>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</si>
  <si>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</si>
  <si>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</si>
  <si>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</si>
  <si>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</si>
  <si>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</si>
  <si>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</si>
  <si>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</si>
  <si>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</si>
  <si>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</si>
  <si>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</si>
  <si>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</si>
  <si>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</si>
  <si>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</si>
  <si>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</si>
  <si>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</si>
  <si>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</si>
  <si>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</si>
  <si>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</si>
  <si>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</si>
  <si>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</si>
  <si>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</si>
  <si>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</si>
  <si>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</si>
  <si>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</si>
  <si>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</si>
  <si>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</si>
  <si>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</si>
  <si>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</si>
  <si>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</si>
  <si>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</si>
  <si>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</si>
  <si>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</si>
  <si>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</si>
  <si>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</si>
  <si>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</si>
  <si>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</si>
  <si>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</si>
  <si>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</si>
  <si>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</si>
  <si>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</si>
  <si>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</si>
  <si>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</si>
  <si>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</si>
  <si>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</si>
  <si>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</si>
  <si>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</si>
  <si>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</si>
  <si>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</si>
  <si>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</si>
  <si>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</si>
  <si>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</si>
  <si>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</si>
  <si>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</si>
  <si>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</si>
  <si>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</si>
  <si>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</si>
  <si>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</si>
  <si>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</si>
  <si>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</si>
  <si>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</si>
  <si>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</si>
  <si>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</si>
  <si>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</si>
  <si>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</si>
  <si>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</si>
  <si>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</si>
  <si>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</si>
  <si>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</si>
  <si>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</si>
  <si>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</si>
  <si>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</si>
  <si>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</si>
  <si>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</si>
  <si>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</si>
  <si>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</si>
  <si>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</si>
  <si>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</si>
  <si>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</si>
  <si>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</si>
  <si>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</si>
  <si>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</si>
  <si>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</si>
  <si>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</si>
  <si>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</si>
  <si>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</si>
  <si>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</si>
  <si>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</si>
  <si>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</si>
  <si>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</si>
  <si>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</si>
  <si>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</si>
  <si>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</si>
  <si>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</si>
  <si>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</si>
  <si>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</si>
  <si>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</si>
  <si>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</si>
  <si>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</si>
  <si>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</si>
  <si>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</si>
  <si>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</si>
  <si>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</si>
  <si>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</si>
  <si>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</si>
  <si>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</si>
  <si>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</si>
  <si>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</si>
  <si>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</si>
  <si>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</si>
  <si>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</si>
  <si>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</si>
  <si>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</si>
  <si>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</si>
  <si>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</si>
  <si>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</si>
  <si>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</si>
  <si>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</si>
  <si>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</si>
  <si>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</si>
  <si>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</si>
  <si>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</si>
  <si>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</si>
  <si>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</si>
  <si>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</si>
  <si>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</si>
  <si>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</si>
  <si>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</si>
  <si>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</si>
  <si>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</si>
  <si>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</si>
  <si>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</si>
  <si>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</si>
  <si>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</si>
  <si>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</si>
  <si>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</si>
  <si>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</si>
  <si>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</si>
  <si>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</si>
  <si>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</si>
  <si>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</si>
  <si>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</si>
  <si>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</si>
  <si>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</si>
  <si>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</si>
  <si>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</si>
  <si>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</si>
  <si>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</si>
  <si>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</si>
  <si>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</si>
  <si>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</si>
  <si>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</si>
  <si>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</si>
  <si>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</si>
  <si>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</si>
  <si>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</si>
  <si>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</si>
  <si>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</si>
  <si>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</si>
  <si>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</si>
  <si>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</si>
  <si>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</si>
  <si>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</si>
  <si>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</si>
  <si>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</si>
  <si>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</si>
  <si>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</si>
  <si>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</si>
  <si>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</si>
  <si>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</si>
  <si>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</si>
  <si>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</si>
  <si>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</si>
  <si>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</si>
  <si>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</si>
  <si>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</si>
  <si>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</si>
  <si>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</si>
  <si>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</si>
  <si>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</si>
  <si>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</si>
  <si>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</si>
  <si>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</si>
  <si>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</si>
  <si>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</si>
  <si>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</si>
  <si>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</si>
  <si>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</si>
  <si>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</si>
  <si>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</si>
  <si>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</si>
  <si>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</si>
  <si>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</si>
  <si>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</si>
  <si>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</si>
  <si>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</si>
  <si>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</si>
  <si>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</si>
  <si>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</si>
  <si>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</si>
  <si>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</si>
  <si>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</si>
  <si>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</si>
  <si>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</si>
  <si>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</si>
  <si>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</si>
  <si>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</si>
  <si>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</si>
  <si>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</si>
  <si>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</si>
  <si>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</si>
  <si>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</si>
  <si>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</si>
  <si>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</si>
  <si>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</si>
  <si>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</si>
  <si>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</si>
  <si>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</si>
  <si>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</si>
  <si>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</si>
  <si>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</si>
  <si>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</si>
  <si>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</si>
  <si>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</si>
  <si>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</si>
  <si>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</si>
  <si>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</si>
  <si>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</si>
  <si>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</si>
  <si>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</si>
  <si>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</si>
  <si>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</si>
  <si>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</si>
  <si>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</si>
  <si>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</si>
  <si>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</si>
  <si>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</si>
  <si>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</si>
  <si>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</si>
  <si>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</si>
  <si>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</si>
  <si>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</si>
  <si>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</si>
  <si>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</si>
  <si>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</si>
  <si>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</si>
  <si>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</si>
  <si>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</si>
  <si>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</si>
  <si>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</si>
  <si>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</si>
  <si>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</si>
  <si>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</si>
  <si>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</si>
  <si>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</si>
  <si>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</si>
  <si>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</si>
  <si>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</si>
  <si>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</si>
  <si>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</si>
  <si>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</si>
  <si>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</si>
  <si>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</si>
  <si>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</si>
  <si>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</si>
  <si>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</si>
  <si>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</si>
  <si>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</si>
  <si>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</si>
  <si>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</si>
  <si>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</si>
  <si>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</si>
  <si>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</si>
  <si>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</si>
  <si>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</si>
  <si>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</si>
  <si>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</si>
  <si>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</si>
  <si>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</si>
  <si>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</si>
  <si>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</si>
  <si>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</si>
  <si>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</si>
  <si>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</si>
  <si>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</si>
  <si>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</si>
  <si>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</si>
  <si>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</si>
  <si>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</si>
  <si>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</si>
  <si>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</si>
  <si>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</si>
  <si>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</si>
  <si>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</si>
  <si>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</si>
  <si>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</si>
  <si>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</si>
  <si>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</si>
  <si>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</si>
  <si>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</si>
  <si>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</si>
  <si>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</si>
  <si>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</si>
  <si>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</si>
  <si>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</si>
  <si>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</si>
  <si>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</si>
  <si>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</si>
  <si>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</si>
  <si>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</si>
  <si>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</si>
  <si>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</si>
  <si>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</si>
  <si>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</si>
  <si>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</si>
  <si>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</si>
  <si>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</si>
  <si>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</si>
  <si>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</si>
  <si>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</si>
  <si>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</si>
  <si>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</si>
  <si>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</si>
  <si>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</si>
  <si>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</si>
  <si>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</si>
  <si>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</si>
  <si>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</si>
  <si>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</si>
  <si>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</si>
  <si>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</si>
  <si>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</si>
  <si>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</si>
  <si>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</si>
  <si>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</si>
  <si>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</si>
  <si>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</si>
  <si>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</si>
  <si>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</si>
  <si>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</si>
  <si>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</si>
  <si>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</si>
  <si>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</si>
  <si>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</si>
  <si>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</si>
  <si>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</si>
  <si>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</si>
  <si>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</si>
  <si>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</si>
  <si>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</si>
  <si>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</si>
  <si>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</si>
  <si>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</si>
  <si>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</si>
  <si>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</si>
  <si>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</si>
  <si>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</si>
  <si>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</si>
  <si>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</si>
  <si>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</si>
  <si>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</si>
  <si>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</si>
  <si>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</si>
  <si>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</si>
  <si>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</si>
  <si>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</si>
  <si>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</si>
  <si>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</si>
  <si>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</si>
  <si>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</si>
  <si>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</si>
  <si>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</si>
  <si>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</si>
  <si>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</si>
  <si>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</si>
  <si>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</si>
  <si>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</si>
  <si>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</si>
  <si>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</si>
  <si>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</si>
  <si>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</si>
  <si>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</si>
  <si>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</si>
  <si>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</si>
  <si>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</si>
  <si>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</si>
  <si>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</si>
  <si>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</si>
  <si>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</si>
  <si>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</si>
  <si>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</si>
  <si>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</si>
  <si>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</si>
  <si>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</si>
  <si>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</si>
  <si>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</si>
  <si>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</si>
  <si>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</si>
  <si>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</si>
  <si>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</si>
  <si>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</si>
  <si>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</si>
  <si>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</si>
  <si>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</si>
  <si>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</si>
  <si>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</si>
  <si>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</si>
  <si>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</si>
  <si>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</si>
  <si>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</si>
  <si>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</si>
  <si>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</si>
  <si>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</si>
  <si>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</si>
  <si>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</si>
  <si>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</si>
  <si>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</si>
  <si>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</si>
  <si>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</si>
  <si>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</si>
  <si>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</si>
  <si>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</si>
  <si>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</si>
  <si>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</si>
  <si>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</si>
  <si>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</si>
  <si>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</si>
  <si>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</si>
  <si>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</si>
  <si>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</si>
  <si>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</si>
  <si>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</si>
  <si>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</si>
  <si>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</si>
  <si>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</si>
  <si>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</si>
  <si>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</si>
  <si>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</si>
  <si>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</si>
  <si>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</si>
  <si>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</si>
  <si>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</si>
  <si>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</si>
  <si>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</si>
  <si>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</si>
  <si>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</si>
  <si>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</si>
  <si>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</si>
  <si>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</si>
  <si>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</si>
  <si>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</si>
  <si>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</si>
  <si>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</si>
  <si>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</si>
  <si>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</si>
  <si>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</si>
  <si>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</si>
  <si>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</si>
  <si>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</si>
  <si>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</si>
  <si>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</si>
  <si>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</si>
  <si>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</si>
  <si>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</si>
  <si>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</si>
  <si>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</si>
  <si>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</si>
  <si>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</si>
  <si>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</si>
  <si>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</si>
  <si>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</si>
  <si>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</si>
  <si>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</si>
  <si>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</si>
  <si>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</si>
  <si>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</si>
  <si>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</si>
  <si>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</si>
  <si>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</si>
  <si>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</si>
  <si>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</si>
  <si>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</si>
  <si>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</si>
  <si>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</si>
  <si>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</si>
  <si>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</si>
  <si>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</si>
  <si>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</si>
  <si>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</si>
  <si>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</si>
  <si>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</si>
  <si>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</si>
  <si>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</si>
  <si>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</si>
  <si>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</si>
  <si>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</si>
  <si>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</si>
  <si>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</si>
  <si>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</si>
  <si>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</si>
  <si>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</si>
  <si>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</si>
  <si>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</si>
  <si>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</si>
  <si>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</si>
  <si>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</si>
  <si>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</si>
  <si>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</si>
  <si>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</si>
  <si>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</si>
  <si>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</si>
  <si>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</si>
  <si>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</si>
  <si>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</si>
  <si>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</si>
  <si>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</si>
  <si>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</si>
  <si>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</si>
  <si>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</si>
  <si>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</si>
  <si>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</si>
  <si>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</si>
  <si>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</si>
  <si>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</si>
  <si>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</si>
  <si>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</si>
  <si>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</si>
  <si>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</si>
  <si>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</si>
  <si>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</si>
  <si>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</si>
  <si>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</si>
  <si>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</si>
  <si>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</si>
  <si>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</si>
  <si>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</si>
  <si>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</si>
  <si>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</si>
  <si>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</si>
  <si>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</si>
  <si>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</si>
  <si>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</si>
  <si>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</si>
  <si>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</si>
  <si>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</si>
  <si>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</si>
  <si>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</si>
  <si>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</si>
  <si>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</si>
  <si>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</si>
  <si>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</si>
  <si>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</si>
  <si>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</si>
  <si>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</si>
  <si>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</si>
  <si>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</si>
  <si>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</si>
  <si>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</si>
  <si>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</si>
  <si>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</si>
  <si>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</si>
  <si>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</si>
  <si>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</si>
  <si>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</si>
  <si>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</si>
  <si>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</si>
  <si>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</si>
  <si>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</si>
  <si>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</si>
  <si>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</si>
  <si>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</si>
  <si>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</si>
  <si>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</si>
  <si>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</si>
  <si>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</si>
  <si>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</si>
  <si>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</si>
  <si>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</si>
  <si>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</si>
  <si>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</si>
  <si>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</si>
  <si>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</si>
  <si>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</si>
  <si>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</si>
  <si>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</si>
  <si>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</si>
  <si>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</si>
  <si>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</si>
  <si>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</si>
  <si>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</si>
  <si>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</si>
  <si>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</si>
  <si>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</si>
  <si>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</si>
  <si>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</si>
  <si>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</si>
  <si>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</si>
  <si>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</si>
  <si>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</si>
  <si>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</si>
  <si>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</si>
  <si>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</si>
  <si>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</si>
  <si>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</si>
  <si>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</si>
  <si>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</si>
  <si>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</si>
  <si>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</si>
  <si>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</si>
  <si>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</si>
  <si>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</si>
  <si>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</si>
  <si>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</si>
  <si>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</si>
  <si>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</si>
  <si>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</si>
  <si>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</si>
  <si>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</si>
  <si>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</si>
  <si>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</si>
  <si>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</si>
  <si>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</si>
  <si>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</si>
  <si>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</si>
  <si>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</si>
  <si>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</si>
  <si>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</si>
  <si>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</si>
  <si>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</si>
  <si>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</si>
  <si>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</si>
  <si>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</si>
  <si>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</si>
  <si>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</si>
  <si>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</si>
  <si>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</si>
  <si>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</si>
  <si>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</si>
  <si>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</si>
  <si>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</si>
  <si>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</si>
  <si>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</si>
  <si>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</si>
  <si>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</si>
  <si>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</si>
  <si>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</si>
  <si>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</si>
  <si>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</si>
  <si>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</si>
  <si>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</si>
  <si>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</si>
  <si>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</si>
  <si>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</si>
  <si>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</si>
  <si>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</si>
  <si>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</si>
  <si>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</si>
  <si>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</si>
  <si>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</si>
  <si>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</si>
  <si>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</si>
  <si>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</si>
  <si>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</si>
  <si>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</si>
  <si>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</si>
  <si>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</si>
  <si>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</si>
  <si>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</si>
  <si>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</si>
  <si>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</si>
  <si>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</si>
  <si>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</si>
  <si>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</si>
  <si>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</si>
  <si>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</si>
  <si>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</si>
  <si>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</si>
  <si>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</si>
  <si>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</si>
  <si>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</si>
  <si>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</si>
  <si>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</si>
  <si>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</si>
  <si>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</si>
  <si>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</si>
  <si>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</si>
  <si>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</si>
  <si>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</si>
  <si>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</si>
  <si>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</si>
  <si>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</si>
  <si>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</si>
  <si>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</si>
  <si>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</si>
  <si>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</si>
  <si>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</si>
  <si>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</si>
  <si>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</si>
  <si>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</si>
  <si>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</si>
  <si>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</si>
  <si>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</si>
  <si>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</si>
  <si>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</si>
  <si>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</si>
  <si>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</si>
  <si>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</si>
  <si>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</si>
  <si>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</si>
  <si>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</si>
  <si>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</si>
  <si>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</si>
  <si>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</si>
  <si>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</si>
  <si>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</si>
  <si>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</si>
  <si>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</si>
  <si>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</si>
  <si>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</si>
  <si>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</si>
  <si>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</si>
  <si>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</si>
  <si>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</si>
  <si>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</si>
  <si>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</si>
  <si>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</si>
  <si>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</si>
  <si>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</si>
  <si>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</si>
  <si>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</si>
  <si>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</si>
  <si>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</si>
  <si>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</si>
  <si>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</si>
  <si>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</si>
  <si>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</si>
  <si>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</si>
  <si>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</si>
  <si>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</si>
  <si>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</si>
  <si>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</si>
  <si>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</si>
  <si>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</si>
  <si>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</si>
  <si>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</si>
  <si>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</si>
  <si>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</si>
  <si>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</si>
  <si>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</si>
  <si>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</si>
  <si>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</si>
  <si>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</si>
  <si>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</si>
  <si>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</si>
  <si>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</si>
  <si>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</si>
  <si>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</si>
  <si>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</si>
  <si>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</si>
  <si>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</si>
  <si>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</si>
  <si>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</si>
  <si>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</si>
  <si>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</si>
  <si>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</si>
  <si>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</si>
  <si>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</si>
  <si>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</si>
  <si>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</si>
  <si>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</si>
  <si>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</si>
  <si>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</si>
  <si>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</si>
  <si>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</si>
  <si>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</si>
  <si>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</si>
  <si>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</si>
  <si>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</si>
  <si>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</si>
  <si>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</si>
  <si>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</si>
  <si>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</si>
  <si>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</si>
  <si>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</si>
  <si>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</si>
  <si>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</si>
  <si>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</si>
  <si>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</si>
  <si>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</si>
  <si>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</si>
  <si>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</si>
  <si>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</si>
  <si>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</si>
  <si>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</si>
  <si>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</si>
  <si>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</si>
  <si>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</si>
  <si>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</si>
  <si>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</si>
  <si>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</si>
  <si>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</si>
  <si>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</si>
  <si>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</si>
  <si>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</si>
  <si>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</si>
  <si>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</si>
  <si>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</si>
  <si>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</si>
  <si>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</si>
  <si>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</si>
  <si>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</si>
  <si>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</si>
  <si>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</si>
  <si>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</si>
  <si>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</si>
  <si>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</si>
  <si>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</si>
  <si>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</si>
  <si>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</si>
  <si>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</si>
  <si>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</si>
  <si>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</si>
  <si>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</si>
  <si>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</si>
  <si>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</si>
  <si>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</si>
  <si>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</si>
  <si>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</si>
  <si>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</si>
  <si>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</si>
  <si>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</si>
  <si>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</si>
  <si>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</si>
  <si>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</si>
  <si>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</si>
  <si>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</si>
  <si>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</si>
  <si>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</si>
  <si>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</si>
  <si>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</si>
  <si>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</si>
  <si>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</si>
  <si>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</si>
  <si>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</si>
  <si>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</si>
  <si>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</si>
  <si>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</si>
  <si>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</si>
  <si>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</si>
  <si>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</si>
  <si>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</si>
  <si>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</si>
  <si>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</si>
  <si>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</si>
  <si>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</si>
  <si>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</si>
  <si>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</si>
  <si>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</si>
  <si>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</si>
  <si>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</si>
  <si>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</si>
  <si>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</si>
  <si>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</si>
  <si>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</si>
  <si>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</si>
  <si>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</si>
  <si>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</si>
  <si>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</si>
  <si>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</si>
  <si>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</si>
  <si>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</si>
  <si>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</si>
  <si>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</si>
  <si>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</si>
  <si>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</si>
  <si>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</si>
  <si>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</si>
  <si>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</si>
  <si>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</si>
  <si>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</si>
  <si>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</si>
  <si>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</si>
  <si>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</si>
  <si>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</si>
  <si>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</si>
  <si>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</si>
  <si>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</si>
  <si>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</si>
  <si>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</si>
  <si>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</si>
  <si>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</si>
  <si>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</si>
  <si>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</si>
  <si>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</si>
  <si>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</si>
  <si>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</si>
  <si>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</si>
  <si>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</si>
  <si>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</si>
  <si>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</si>
  <si>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</si>
  <si>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</si>
  <si>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</si>
  <si>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</si>
  <si>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</si>
  <si>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</si>
  <si>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</si>
  <si>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</si>
  <si>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</si>
  <si>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</si>
  <si>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</si>
  <si>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</si>
  <si>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</si>
  <si>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</si>
  <si>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</si>
  <si>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</si>
  <si>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</si>
  <si>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</si>
  <si>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</si>
  <si>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</si>
  <si>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</si>
  <si>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</si>
  <si>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</si>
  <si>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</si>
  <si>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</si>
  <si>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</si>
  <si>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</si>
  <si>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</si>
  <si>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</si>
  <si>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</si>
  <si>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</si>
  <si>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</si>
  <si>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</si>
  <si>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</si>
  <si>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</si>
  <si>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</si>
  <si>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</si>
  <si>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</si>
  <si>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</si>
  <si>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</si>
  <si>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</si>
  <si>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</si>
  <si>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</si>
  <si>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</si>
  <si>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</si>
  <si>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</si>
  <si>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</si>
  <si>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</si>
  <si>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</si>
  <si>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</si>
  <si>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</si>
  <si>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</si>
  <si>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</si>
  <si>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</si>
  <si>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</si>
  <si>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</si>
  <si>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</si>
  <si>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</si>
  <si>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</si>
  <si>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</si>
  <si>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</si>
  <si>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</si>
  <si>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</si>
  <si>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</si>
  <si>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</si>
  <si>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</si>
  <si>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</si>
  <si>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</si>
  <si>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</si>
  <si>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</si>
  <si>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</si>
  <si>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</si>
  <si>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</si>
  <si>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</si>
  <si>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</si>
  <si>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</si>
  <si>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</si>
  <si>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</si>
  <si>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</si>
  <si>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</si>
  <si>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</si>
  <si>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</si>
  <si>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</si>
  <si>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</si>
  <si>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</si>
  <si>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</si>
  <si>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</si>
  <si>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</si>
  <si>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</si>
  <si>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</si>
  <si>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</si>
  <si>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</si>
  <si>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</si>
  <si>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</si>
  <si>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</si>
  <si>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</si>
  <si>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</si>
  <si>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</si>
  <si>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</si>
  <si>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</si>
  <si>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</si>
  <si>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</si>
  <si>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</si>
  <si>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</si>
  <si>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</si>
  <si>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</si>
  <si>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</si>
  <si>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</si>
  <si>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</si>
  <si>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</si>
  <si>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</si>
  <si>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</si>
  <si>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</si>
  <si>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</si>
  <si>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</si>
  <si>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</si>
  <si>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</si>
  <si>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</si>
  <si>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</si>
  <si>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</si>
  <si>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</si>
  <si>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</si>
  <si>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</si>
  <si>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</si>
  <si>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</si>
  <si>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</si>
  <si>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</si>
  <si>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</si>
  <si>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</si>
  <si>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</si>
  <si>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</si>
  <si>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</si>
  <si>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</si>
  <si>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</si>
  <si>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</si>
  <si>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</si>
  <si>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</si>
  <si>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</si>
  <si>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</si>
  <si>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</si>
  <si>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</si>
  <si>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</si>
  <si>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</si>
  <si>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</si>
  <si>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</si>
  <si>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</si>
  <si>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</si>
  <si>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</si>
  <si>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</si>
  <si>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</si>
  <si>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</si>
  <si>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</si>
  <si>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</si>
  <si>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</si>
  <si>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</si>
  <si>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</si>
  <si>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</si>
  <si>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</si>
  <si>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</si>
  <si>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</si>
  <si>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</si>
  <si>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</si>
  <si>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</si>
  <si>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</si>
  <si>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</si>
  <si>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</si>
  <si>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</si>
  <si>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</si>
  <si>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</si>
  <si>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</si>
  <si>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</si>
  <si>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</si>
  <si>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</si>
  <si>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</si>
  <si>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</si>
  <si>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</si>
  <si>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</si>
  <si>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</si>
  <si>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</si>
  <si>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</si>
  <si>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</si>
  <si>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</si>
  <si>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</si>
  <si>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</si>
  <si>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</si>
  <si>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</si>
  <si>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</si>
  <si>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</si>
  <si>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</si>
  <si>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</si>
  <si>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</si>
  <si>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</si>
  <si>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</si>
  <si>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</si>
  <si>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</si>
  <si>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</si>
  <si>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</si>
  <si>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</si>
  <si>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</si>
  <si>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</si>
  <si>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</si>
  <si>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</si>
  <si>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</si>
  <si>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</si>
  <si>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</si>
  <si>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</si>
  <si>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</si>
  <si>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</si>
  <si>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</si>
  <si>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</si>
  <si>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</si>
  <si>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</si>
  <si>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</si>
  <si>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</si>
  <si>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</si>
  <si>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</si>
  <si>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</si>
  <si>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</si>
  <si>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</si>
  <si>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</si>
  <si>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</si>
  <si>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</si>
  <si>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</si>
  <si>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</si>
  <si>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</si>
  <si>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</si>
  <si>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</si>
  <si>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</si>
  <si>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</si>
  <si>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</si>
  <si>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</si>
  <si>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</si>
  <si>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</si>
  <si>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</si>
  <si>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</si>
  <si>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</si>
  <si>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</si>
  <si>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</si>
  <si>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</si>
  <si>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</si>
  <si>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</si>
  <si>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</si>
  <si>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</si>
  <si>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</si>
  <si>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</si>
  <si>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</si>
  <si>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</si>
  <si>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</si>
  <si>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</si>
  <si>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</si>
  <si>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</si>
  <si>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</si>
  <si>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</si>
  <si>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</si>
  <si>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</si>
  <si>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</si>
  <si>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</si>
  <si>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</si>
  <si>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</si>
  <si>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</si>
  <si>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</si>
  <si>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</si>
  <si>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</si>
  <si>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</si>
  <si>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</si>
  <si>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</si>
  <si>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</si>
  <si>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</si>
  <si>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</si>
  <si>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</si>
  <si>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</si>
  <si>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</si>
  <si>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</si>
  <si>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</si>
  <si>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</si>
  <si>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</si>
  <si>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</si>
  <si>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</si>
  <si>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</si>
  <si>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</si>
  <si>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</si>
  <si>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</si>
  <si>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</si>
  <si>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</si>
  <si>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</si>
  <si>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</si>
  <si>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</si>
  <si>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</si>
  <si>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</si>
  <si>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</si>
  <si>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</si>
  <si>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</si>
  <si>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</si>
  <si>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</si>
  <si>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</si>
  <si>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</si>
  <si>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</si>
  <si>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</si>
  <si>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</si>
  <si>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</si>
  <si>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</si>
  <si>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</si>
  <si>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</si>
  <si>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</si>
  <si>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</si>
  <si>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</si>
  <si>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</si>
  <si>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</si>
  <si>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</si>
  <si>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</si>
  <si>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</si>
  <si>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</si>
  <si>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</si>
  <si>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</si>
  <si>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</si>
  <si>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</si>
  <si>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</si>
  <si>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</si>
  <si>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</si>
  <si>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</si>
  <si>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</si>
  <si>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</si>
  <si>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</si>
  <si>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</si>
  <si>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</si>
  <si>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</si>
  <si>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</si>
  <si>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</si>
  <si>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</si>
  <si>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</si>
  <si>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</si>
  <si>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</si>
  <si>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</si>
  <si>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</si>
  <si>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</si>
  <si>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</si>
  <si>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</si>
  <si>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</si>
  <si>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</si>
  <si>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</si>
  <si>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</si>
  <si>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</si>
  <si>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</si>
  <si>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</si>
  <si>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</si>
  <si>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</si>
  <si>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</si>
  <si>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</si>
  <si>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</si>
  <si>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</si>
  <si>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</si>
  <si>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</si>
  <si>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</si>
  <si>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</si>
  <si>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</si>
  <si>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</si>
  <si>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</si>
  <si>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</si>
  <si>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</si>
  <si>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</si>
  <si>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</si>
  <si>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</si>
  <si>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</si>
  <si>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</si>
  <si>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</si>
  <si>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</si>
  <si>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</si>
  <si>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</si>
  <si>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</si>
  <si>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</si>
  <si>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</si>
  <si>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</si>
  <si>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</si>
  <si>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</si>
  <si>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</si>
  <si>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</si>
  <si>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</si>
  <si>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</si>
  <si>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</si>
  <si>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</si>
  <si>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</si>
  <si>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</si>
  <si>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</si>
  <si>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</si>
  <si>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</si>
  <si>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</si>
  <si>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</si>
  <si>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</si>
  <si>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</si>
  <si>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</si>
  <si>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</si>
  <si>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</si>
  <si>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</si>
  <si>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</si>
  <si>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</si>
  <si>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</si>
  <si>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</si>
  <si>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</si>
  <si>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</si>
  <si>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</si>
  <si>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</si>
  <si>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</si>
  <si>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</si>
  <si>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</si>
  <si>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</si>
  <si>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</si>
  <si>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</si>
  <si>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</si>
  <si>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</si>
  <si>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</si>
  <si>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</si>
  <si>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</si>
  <si>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</si>
  <si>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</si>
  <si>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</si>
  <si>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</si>
  <si>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</si>
  <si>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</si>
  <si>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</si>
  <si>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</si>
  <si>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</si>
  <si>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</si>
  <si>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</si>
  <si>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</si>
  <si>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</si>
  <si>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</si>
  <si>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</si>
  <si>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</si>
  <si>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</si>
  <si>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</si>
  <si>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</si>
  <si>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</si>
  <si>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</si>
  <si>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</si>
  <si>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</si>
  <si>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</si>
  <si>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</si>
  <si>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</si>
  <si>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</si>
  <si>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</si>
  <si>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</si>
  <si>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</si>
  <si>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</si>
  <si>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</si>
  <si>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</si>
  <si>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</si>
  <si>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</si>
  <si>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</si>
  <si>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</si>
  <si>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</si>
  <si>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</si>
  <si>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</si>
  <si>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</si>
  <si>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</si>
  <si>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</si>
  <si>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</si>
  <si>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</si>
  <si>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</si>
  <si>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</si>
  <si>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</si>
  <si>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</si>
  <si>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</si>
  <si>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</si>
  <si>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</si>
  <si>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</si>
  <si>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</si>
  <si>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</si>
  <si>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</si>
  <si>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</si>
  <si>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</si>
  <si>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</si>
  <si>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</si>
  <si>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</si>
  <si>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</si>
  <si>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</si>
  <si>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</si>
  <si>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</si>
  <si>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</si>
  <si>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</si>
  <si>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</si>
  <si>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</si>
  <si>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</si>
  <si>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</si>
  <si>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</si>
  <si>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</si>
  <si>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</si>
  <si>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</si>
  <si>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</si>
  <si>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</si>
  <si>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</si>
  <si>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</si>
  <si>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</si>
  <si>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</si>
  <si>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</si>
  <si>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</si>
  <si>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</si>
  <si>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</si>
  <si>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</si>
  <si>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</si>
  <si>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</si>
  <si>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</si>
  <si>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</si>
  <si>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</si>
  <si>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</si>
  <si>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</si>
  <si>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</si>
  <si>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</si>
  <si>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</si>
  <si>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</si>
  <si>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</si>
  <si>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</si>
  <si>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</si>
  <si>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</si>
  <si>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</si>
  <si>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</si>
  <si>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</si>
  <si>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</si>
  <si>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</si>
  <si>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</si>
  <si>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</si>
  <si>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</si>
  <si>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</si>
  <si>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</si>
  <si>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</si>
  <si>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</si>
  <si>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</si>
  <si>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</si>
  <si>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</si>
  <si>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</si>
  <si>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</si>
  <si>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</si>
  <si>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</si>
  <si>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</si>
  <si>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</si>
  <si>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</si>
  <si>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</si>
  <si>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</si>
  <si>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</si>
  <si>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</si>
  <si>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</si>
  <si>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</si>
  <si>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</si>
  <si>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</si>
  <si>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</si>
  <si>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</si>
  <si>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</si>
  <si>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</si>
  <si>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</si>
  <si>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</si>
  <si>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</si>
  <si>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</si>
  <si>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</si>
  <si>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</si>
  <si>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</si>
  <si>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</si>
  <si>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</si>
  <si>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</si>
  <si>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</si>
  <si>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</si>
  <si>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</si>
  <si>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</si>
  <si>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</si>
  <si>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</si>
  <si>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</si>
  <si>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</si>
  <si>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</si>
  <si>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</si>
  <si>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</si>
  <si>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</si>
  <si>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</si>
  <si>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</si>
  <si>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</si>
  <si>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</si>
  <si>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</si>
  <si>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</si>
  <si>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</si>
  <si>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</si>
  <si>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</si>
  <si>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</si>
  <si>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</si>
  <si>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</si>
  <si>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</si>
  <si>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</si>
  <si>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</si>
  <si>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</si>
  <si>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</si>
  <si>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</si>
  <si>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</si>
  <si>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</si>
  <si>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</si>
  <si>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</si>
  <si>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</si>
  <si>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</si>
  <si>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</si>
  <si>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</si>
  <si>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</si>
  <si>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</si>
  <si>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</si>
  <si>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</si>
  <si>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</si>
  <si>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</si>
  <si>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</si>
  <si>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</si>
  <si>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</si>
  <si>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</si>
  <si>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</si>
  <si>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</si>
  <si>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</si>
  <si>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</si>
  <si>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</si>
  <si>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</si>
  <si>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</si>
  <si>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</si>
  <si>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</si>
  <si>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</si>
  <si>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</si>
  <si>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</si>
  <si>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</si>
  <si>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</si>
  <si>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</si>
  <si>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</si>
  <si>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</si>
  <si>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</si>
  <si>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</si>
  <si>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</si>
  <si>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</si>
  <si>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</si>
  <si>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</si>
  <si>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</si>
  <si>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</si>
  <si>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</si>
  <si>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</si>
  <si>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</si>
  <si>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</si>
  <si>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</si>
  <si>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</si>
  <si>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</si>
  <si>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</si>
  <si>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</si>
  <si>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</si>
  <si>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</si>
  <si>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</si>
  <si>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</si>
  <si>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</si>
  <si>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</si>
  <si>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</si>
  <si>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</si>
  <si>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</si>
  <si>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</si>
  <si>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</si>
  <si>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</si>
  <si>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</si>
  <si>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</si>
  <si>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</si>
  <si>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</si>
  <si>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</si>
  <si>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</si>
  <si>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</si>
  <si>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</si>
  <si>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</si>
  <si>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</si>
  <si>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</si>
  <si>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</si>
  <si>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</si>
  <si>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</si>
  <si>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</si>
  <si>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</si>
  <si>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</si>
  <si>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</si>
  <si>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</si>
  <si>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</si>
  <si>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</si>
  <si>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</si>
  <si>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</si>
  <si>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</si>
  <si>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</si>
  <si>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</si>
  <si>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</si>
  <si>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</si>
  <si>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</si>
  <si>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</si>
  <si>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</si>
  <si>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</si>
  <si>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</si>
  <si>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</si>
  <si>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</si>
  <si>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</si>
  <si>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</si>
  <si>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</si>
  <si>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</si>
  <si>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</si>
  <si>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</si>
  <si>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</si>
  <si>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</si>
  <si>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</si>
  <si>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</si>
  <si>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</si>
  <si>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</si>
  <si>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</si>
  <si>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</si>
  <si>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</si>
  <si>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</si>
  <si>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</si>
  <si>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</si>
  <si>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</si>
  <si>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</si>
  <si>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</si>
  <si>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</si>
  <si>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</si>
  <si>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</si>
  <si>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</si>
  <si>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</si>
  <si>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</si>
  <si>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</si>
  <si>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</si>
  <si>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</si>
  <si>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</si>
  <si>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</si>
  <si>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</si>
  <si>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</si>
  <si>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</si>
  <si>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</si>
  <si>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</si>
  <si>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</si>
  <si>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</si>
  <si>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</si>
  <si>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</si>
  <si>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</si>
  <si>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</si>
  <si>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</si>
  <si>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</si>
  <si>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</si>
  <si>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</si>
  <si>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</si>
  <si>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</si>
  <si>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</si>
  <si>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</si>
  <si>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</si>
  <si>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</si>
  <si>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</si>
  <si>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</si>
  <si>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</si>
  <si>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</si>
  <si>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</si>
  <si>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</si>
  <si>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</si>
  <si>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</si>
  <si>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</si>
  <si>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</si>
  <si>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</si>
  <si>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</si>
  <si>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</si>
  <si>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</si>
  <si>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</si>
  <si>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</si>
  <si>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</si>
  <si>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</si>
  <si>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</si>
  <si>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</si>
  <si>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</si>
  <si>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</si>
  <si>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</si>
  <si>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</si>
  <si>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</si>
  <si>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</si>
  <si>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</si>
  <si>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</si>
  <si>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</si>
  <si>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</si>
  <si>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</si>
  <si>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</si>
  <si>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</si>
  <si>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</si>
  <si>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</si>
  <si>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</si>
  <si>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</si>
  <si>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</si>
  <si>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</si>
  <si>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</si>
  <si>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</si>
  <si>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</si>
  <si>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</si>
  <si>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</si>
  <si>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</si>
  <si>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</si>
  <si>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</si>
  <si>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</si>
  <si>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</si>
  <si>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</si>
  <si>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</si>
  <si>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</si>
  <si>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</si>
  <si>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</si>
  <si>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</si>
  <si>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</si>
  <si>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</si>
  <si>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</si>
  <si>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</si>
  <si>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</si>
  <si>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</si>
  <si>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</si>
  <si>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</si>
  <si>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</si>
  <si>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</si>
  <si>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</si>
  <si>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</si>
  <si>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</si>
  <si>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</si>
  <si>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</si>
  <si>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</si>
  <si>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</si>
  <si>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</si>
  <si>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</si>
  <si>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</si>
  <si>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</si>
  <si>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</si>
  <si>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</si>
  <si>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</si>
  <si>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</si>
  <si>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</si>
  <si>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</si>
  <si>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</si>
  <si>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</si>
  <si>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</si>
  <si>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</si>
  <si>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</si>
  <si>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</si>
  <si>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</si>
  <si>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</si>
  <si>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</si>
  <si>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</si>
  <si>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</si>
  <si>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</si>
  <si>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</si>
  <si>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</si>
  <si>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</si>
  <si>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</si>
  <si>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</si>
  <si>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</si>
  <si>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</si>
  <si>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</si>
  <si>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</si>
  <si>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</si>
  <si>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</si>
  <si>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</si>
  <si>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</si>
  <si>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</si>
  <si>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</si>
  <si>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</si>
  <si>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</si>
  <si>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</si>
  <si>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</si>
  <si>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</si>
  <si>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</si>
  <si>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</si>
  <si>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</si>
  <si>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</si>
  <si>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</si>
  <si>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</si>
  <si>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</si>
  <si>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</si>
  <si>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</si>
  <si>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</si>
  <si>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</si>
  <si>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</si>
  <si>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</si>
  <si>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</si>
  <si>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</si>
  <si>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</si>
  <si>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</si>
  <si>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</si>
  <si>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</si>
  <si>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</si>
  <si>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</si>
  <si>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</si>
  <si>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</si>
  <si>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</si>
  <si>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</si>
  <si>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</si>
  <si>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</si>
  <si>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</si>
  <si>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</si>
  <si>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</si>
  <si>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</si>
  <si>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</si>
  <si>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</si>
  <si>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</si>
  <si>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</si>
  <si>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</si>
  <si>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</si>
  <si>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</si>
  <si>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</si>
  <si>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</si>
  <si>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</si>
  <si>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</si>
  <si>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</si>
  <si>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</si>
  <si>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</si>
  <si>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</si>
  <si>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</si>
  <si>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</si>
  <si>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</si>
  <si>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</si>
  <si>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</si>
  <si>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</si>
  <si>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</si>
  <si>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</si>
  <si>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</si>
  <si>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</si>
  <si>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</si>
  <si>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</si>
  <si>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</si>
  <si>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</si>
  <si>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</si>
  <si>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</si>
  <si>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</si>
  <si>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</si>
  <si>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</si>
  <si>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</si>
  <si>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</si>
  <si>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</si>
  <si>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</si>
  <si>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</si>
  <si>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</si>
  <si>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</si>
  <si>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</si>
  <si>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</si>
  <si>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</si>
  <si>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</si>
  <si>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</si>
  <si>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</si>
  <si>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</si>
  <si>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</si>
  <si>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</si>
  <si>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</si>
  <si>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</si>
  <si>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</si>
  <si>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</si>
  <si>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</si>
  <si>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</si>
  <si>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</si>
  <si>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</si>
  <si>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</si>
  <si>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</si>
  <si>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</si>
  <si>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</si>
  <si>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</si>
  <si>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</si>
  <si>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</si>
  <si>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</si>
  <si>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</si>
  <si>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</si>
  <si>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</si>
  <si>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</si>
  <si>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</si>
  <si>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</si>
  <si>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</si>
  <si>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</si>
  <si>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</si>
  <si>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</si>
  <si>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</si>
  <si>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</si>
  <si>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</si>
  <si>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</si>
  <si>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</si>
  <si>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</si>
  <si>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</si>
  <si>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</si>
  <si>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</si>
  <si>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</si>
  <si>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</si>
  <si>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</si>
  <si>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</si>
  <si>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</si>
  <si>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</si>
  <si>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</si>
  <si>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</si>
  <si>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</si>
  <si>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</si>
  <si>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</si>
  <si>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</si>
  <si>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</si>
  <si>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</si>
  <si>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</si>
  <si>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</si>
  <si>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</si>
  <si>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</si>
  <si>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</si>
  <si>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</si>
  <si>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</si>
  <si>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</si>
  <si>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</si>
  <si>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</si>
  <si>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</si>
  <si>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</si>
  <si>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</si>
  <si>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</si>
  <si>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</si>
  <si>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</si>
  <si>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</si>
  <si>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</si>
  <si>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</si>
  <si>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</si>
  <si>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</si>
  <si>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</si>
  <si>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</si>
  <si>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</si>
  <si>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</si>
  <si>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</si>
  <si>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</si>
  <si>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</si>
  <si>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</si>
  <si>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</si>
  <si>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</si>
  <si>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</si>
  <si>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</si>
  <si>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</si>
  <si>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</si>
  <si>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</si>
  <si>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</si>
  <si>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</si>
  <si>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</si>
  <si>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</si>
  <si>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</si>
  <si>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</si>
  <si>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</si>
  <si>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</si>
  <si>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</si>
  <si>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</si>
  <si>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</si>
  <si>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</si>
  <si>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</si>
  <si>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</si>
  <si>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</si>
  <si>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</si>
  <si>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</si>
  <si>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</si>
  <si>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</si>
  <si>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</si>
  <si>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</si>
  <si>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</si>
  <si>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</si>
  <si>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</si>
  <si>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</si>
  <si>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</si>
  <si>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</si>
  <si>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</si>
  <si>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</si>
  <si>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</si>
  <si>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</si>
  <si>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</si>
  <si>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</si>
  <si>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</si>
  <si>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</si>
  <si>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</si>
  <si>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</si>
  <si>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</si>
  <si>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</si>
  <si>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</si>
  <si>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</si>
  <si>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</si>
  <si>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</si>
  <si>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</si>
  <si>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</si>
  <si>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</si>
  <si>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</si>
  <si>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</si>
  <si>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</si>
  <si>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</si>
  <si>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</si>
  <si>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</si>
  <si>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</si>
  <si>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</si>
  <si>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</si>
  <si>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</si>
  <si>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</si>
  <si>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</si>
  <si>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</si>
  <si>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</si>
  <si>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</si>
  <si>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</si>
  <si>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</si>
  <si>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</si>
  <si>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</si>
  <si>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</si>
  <si>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</si>
  <si>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</si>
  <si>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</si>
  <si>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</si>
  <si>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</si>
  <si>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</si>
  <si>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</si>
  <si>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</si>
  <si>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</si>
  <si>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</si>
  <si>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</si>
  <si>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</si>
  <si>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</si>
  <si>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</si>
  <si>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</si>
  <si>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</si>
  <si>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</si>
  <si>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</si>
  <si>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</si>
  <si>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</si>
  <si>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</si>
  <si>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</si>
  <si>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</si>
  <si>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</si>
  <si>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</si>
  <si>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</si>
  <si>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</si>
  <si>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</si>
  <si>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</si>
  <si>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</si>
  <si>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</si>
  <si>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</si>
  <si>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</si>
  <si>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</si>
  <si>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</si>
  <si>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</si>
  <si>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</si>
  <si>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</si>
  <si>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</si>
  <si>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</si>
  <si>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</si>
  <si>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</si>
  <si>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</si>
  <si>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</si>
  <si>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</si>
  <si>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</si>
  <si>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</si>
  <si>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</si>
  <si>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</si>
  <si>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</si>
  <si>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</si>
  <si>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</si>
  <si>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</si>
  <si>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</si>
  <si>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</si>
  <si>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</si>
  <si>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</si>
  <si>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</si>
  <si>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</si>
  <si>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</si>
  <si>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</si>
  <si>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</si>
  <si>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</si>
  <si>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</si>
  <si>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</si>
  <si>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</si>
  <si>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</si>
  <si>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</si>
  <si>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</si>
  <si>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</si>
  <si>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</si>
  <si>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</si>
  <si>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</si>
  <si>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</si>
  <si>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</si>
  <si>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</si>
  <si>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</si>
  <si>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</si>
  <si>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</si>
  <si>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</si>
  <si>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</si>
  <si>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</si>
  <si>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</si>
  <si>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</si>
  <si>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</si>
  <si>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</si>
  <si>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</si>
  <si>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</si>
  <si>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</si>
  <si>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</si>
  <si>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</si>
  <si>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</si>
  <si>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</si>
  <si>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</si>
  <si>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</si>
  <si>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</si>
  <si>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</si>
  <si>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</si>
  <si>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</si>
  <si>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</si>
  <si>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</si>
  <si>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</si>
  <si>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</si>
  <si>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</si>
  <si>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</si>
  <si>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</si>
  <si>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</si>
  <si>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</si>
  <si>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</si>
  <si>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</si>
  <si>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</si>
  <si>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</si>
  <si>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</si>
  <si>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</si>
  <si>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</si>
  <si>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</si>
  <si>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</si>
  <si>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</si>
  <si>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</si>
  <si>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</si>
  <si>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</si>
  <si>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</si>
  <si>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</si>
  <si>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</si>
  <si>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</si>
  <si>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</si>
  <si>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</si>
  <si>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</si>
  <si>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</si>
  <si>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</si>
  <si>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</si>
  <si>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</si>
  <si>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</si>
  <si>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</si>
  <si>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</si>
  <si>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</si>
  <si>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</si>
  <si>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</si>
  <si>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</si>
  <si>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</si>
  <si>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</si>
  <si>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</si>
  <si>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</si>
  <si>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</si>
  <si>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</si>
  <si>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</si>
  <si>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</si>
  <si>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</si>
  <si>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</si>
  <si>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</si>
  <si>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</si>
  <si>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</si>
  <si>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</si>
  <si>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</si>
  <si>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</si>
  <si>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</si>
  <si>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</si>
  <si>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</si>
  <si>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</si>
  <si>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</si>
  <si>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</si>
  <si>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</si>
  <si>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</si>
  <si>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</si>
  <si>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</si>
  <si>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</si>
  <si>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</si>
  <si>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</si>
  <si>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</si>
  <si>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</si>
  <si>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</si>
  <si>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</si>
  <si>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</si>
  <si>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</si>
  <si>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</si>
  <si>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</si>
  <si>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</si>
  <si>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</si>
  <si>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</si>
  <si>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</si>
  <si>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</si>
  <si>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</si>
  <si>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</si>
  <si>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</si>
  <si>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</si>
  <si>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</si>
  <si>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</si>
  <si>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</si>
  <si>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</si>
  <si>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</si>
  <si>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</si>
  <si>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</si>
  <si>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</si>
  <si>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</si>
  <si>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</si>
  <si>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</si>
  <si>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</si>
  <si>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</si>
  <si>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</si>
  <si>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</si>
  <si>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</si>
  <si>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</si>
  <si>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</si>
  <si>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</si>
  <si>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</si>
  <si>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</si>
  <si>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</si>
  <si>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</si>
  <si>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</si>
  <si>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</si>
  <si>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</si>
  <si>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</si>
  <si>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</si>
  <si>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</si>
  <si>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</si>
  <si>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</si>
  <si>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</si>
  <si>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</si>
  <si>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</si>
  <si>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</si>
  <si>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</si>
  <si>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</si>
  <si>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</si>
  <si>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</si>
  <si>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</si>
  <si>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</si>
  <si>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</si>
  <si>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</si>
  <si>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</si>
  <si>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</si>
  <si>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</si>
  <si>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</si>
  <si>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</si>
  <si>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</si>
  <si>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</si>
  <si>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</si>
  <si>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</si>
  <si>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</si>
  <si>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</si>
  <si>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</si>
  <si>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</si>
  <si>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</si>
  <si>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</si>
  <si>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</si>
  <si>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</si>
  <si>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</si>
  <si>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</si>
  <si>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</si>
  <si>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</si>
  <si>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</si>
  <si>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</si>
  <si>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</si>
  <si>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</si>
  <si>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</si>
  <si>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</si>
  <si>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</si>
  <si>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</si>
  <si>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</si>
  <si>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</si>
  <si>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</si>
  <si>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</si>
  <si>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</si>
  <si>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</si>
  <si>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</si>
  <si>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</si>
  <si>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</si>
  <si>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</si>
  <si>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</si>
  <si>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</si>
  <si>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</si>
  <si>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</si>
  <si>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</si>
  <si>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</si>
  <si>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</si>
  <si>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</si>
  <si>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</si>
  <si>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</si>
  <si>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</si>
  <si>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</si>
  <si>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</si>
  <si>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</si>
  <si>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</si>
  <si>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</si>
  <si>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</si>
  <si>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</si>
  <si>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</si>
  <si>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</si>
  <si>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</si>
  <si>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</si>
  <si>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</si>
  <si>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</si>
  <si>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</si>
  <si>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</si>
  <si>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</si>
  <si>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</si>
  <si>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</si>
  <si>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</si>
  <si>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</si>
  <si>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</si>
  <si>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</si>
  <si>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</si>
  <si>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</si>
  <si>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</si>
  <si>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</si>
  <si>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</si>
  <si>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</si>
  <si>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</si>
  <si>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</si>
  <si>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</si>
  <si>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</si>
  <si>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</si>
  <si>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</si>
  <si>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</si>
  <si>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</si>
  <si>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</si>
  <si>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</si>
  <si>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</si>
  <si>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</si>
  <si>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</si>
  <si>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</si>
  <si>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</si>
  <si>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</si>
  <si>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</si>
  <si>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</si>
  <si>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</si>
  <si>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</si>
  <si>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</si>
  <si>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</si>
  <si>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</si>
  <si>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</si>
  <si>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</si>
  <si>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</si>
  <si>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</si>
  <si>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</si>
  <si>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</si>
  <si>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</si>
  <si>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</si>
  <si>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</si>
  <si>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</si>
  <si>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</si>
  <si>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</si>
  <si>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</si>
  <si>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</si>
  <si>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</si>
  <si>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</si>
  <si>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</si>
  <si>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</si>
  <si>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</si>
  <si>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</si>
  <si>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</si>
  <si>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</si>
  <si>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</si>
  <si>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</si>
  <si>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</si>
  <si>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</si>
  <si>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</si>
  <si>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</si>
  <si>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</si>
  <si>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</si>
  <si>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</si>
  <si>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</si>
  <si>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</si>
  <si>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</si>
  <si>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</si>
  <si>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</si>
  <si>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</si>
  <si>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</si>
  <si>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</si>
  <si>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</si>
  <si>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</si>
  <si>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</si>
  <si>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</si>
  <si>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</si>
  <si>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</si>
  <si>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</si>
  <si>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</si>
  <si>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</si>
  <si>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</si>
  <si>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</si>
  <si>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</si>
  <si>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</si>
  <si>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</si>
  <si>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</si>
  <si>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</si>
  <si>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</si>
  <si>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</si>
  <si>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</si>
  <si>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</si>
  <si>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</si>
  <si>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</si>
  <si>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</si>
  <si>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</si>
  <si>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</si>
  <si>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</si>
  <si>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</si>
  <si>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</si>
  <si>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</si>
  <si>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</si>
  <si>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</si>
  <si>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</si>
  <si>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</si>
  <si>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</si>
  <si>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</si>
  <si>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</si>
  <si>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</si>
  <si>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</si>
  <si>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</si>
  <si>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</si>
  <si>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</si>
  <si>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</si>
  <si>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</si>
  <si>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</si>
  <si>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</si>
  <si>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</si>
  <si>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</si>
  <si>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</si>
  <si>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</si>
  <si>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</si>
  <si>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</si>
  <si>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</si>
  <si>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</si>
  <si>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</si>
  <si>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</si>
  <si>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</si>
  <si>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</si>
  <si>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</si>
  <si>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</si>
  <si>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</si>
  <si>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</si>
  <si>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</si>
  <si>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</si>
  <si>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</si>
  <si>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</si>
  <si>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</si>
  <si>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</si>
  <si>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</si>
  <si>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</si>
  <si>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</si>
  <si>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</si>
  <si>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</si>
  <si>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</si>
  <si>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</si>
  <si>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</si>
  <si>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</si>
  <si>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</si>
  <si>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</si>
  <si>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</si>
  <si>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</si>
  <si>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</si>
  <si>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</si>
  <si>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</si>
  <si>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</si>
  <si>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</si>
  <si>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</si>
  <si>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</si>
  <si>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</si>
  <si>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</si>
  <si>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</si>
  <si>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</si>
  <si>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</si>
  <si>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</si>
  <si>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</si>
  <si>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</si>
  <si>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</si>
  <si>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</si>
  <si>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</si>
  <si>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</si>
  <si>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</si>
  <si>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</si>
  <si>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</si>
  <si>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</si>
  <si>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</si>
  <si>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</si>
  <si>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</si>
  <si>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</si>
  <si>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</si>
  <si>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</si>
  <si>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</si>
  <si>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</si>
  <si>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</si>
  <si>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</si>
  <si>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</si>
  <si>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</si>
  <si>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</si>
  <si>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</si>
  <si>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</si>
  <si>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</si>
  <si>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</si>
  <si>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</si>
  <si>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</si>
  <si>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</si>
  <si>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</si>
  <si>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</si>
  <si>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</si>
  <si>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</si>
  <si>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</si>
  <si>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</si>
  <si>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</si>
  <si>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</si>
  <si>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</si>
  <si>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</si>
  <si>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</si>
  <si>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</si>
  <si>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</si>
  <si>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</si>
  <si>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</si>
  <si>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</si>
  <si>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</si>
  <si>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</si>
  <si>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</si>
  <si>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</si>
  <si>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</si>
  <si>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</si>
  <si>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</si>
  <si>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</si>
  <si>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</si>
  <si>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</si>
  <si>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</si>
  <si>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</si>
  <si>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</si>
  <si>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</si>
  <si>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</si>
  <si>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</si>
  <si>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</si>
  <si>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</si>
  <si>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</si>
  <si>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</si>
  <si>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</si>
  <si>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</si>
  <si>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</si>
  <si>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</si>
  <si>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</si>
  <si>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</si>
  <si>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</si>
  <si>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</si>
  <si>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</si>
  <si>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</si>
  <si>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</si>
  <si>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</si>
  <si>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</si>
  <si>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</si>
  <si>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</si>
  <si>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</si>
  <si>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</si>
  <si>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</si>
  <si>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</si>
  <si>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</si>
  <si>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</si>
  <si>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</si>
  <si>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</si>
  <si>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</si>
  <si>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</si>
  <si>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</si>
  <si>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</si>
  <si>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</si>
  <si>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</si>
  <si>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</si>
  <si>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</si>
  <si>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</si>
  <si>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</si>
  <si>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</si>
  <si>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</si>
  <si>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</si>
  <si>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</si>
  <si>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</si>
  <si>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</si>
  <si>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</si>
  <si>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</si>
  <si>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</si>
  <si>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</si>
  <si>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</si>
  <si>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</si>
  <si>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</si>
  <si>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</si>
  <si>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</si>
  <si>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</si>
  <si>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</si>
  <si>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</si>
  <si>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</si>
  <si>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</si>
  <si>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</si>
  <si>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</si>
  <si>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</si>
  <si>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</si>
  <si>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</si>
  <si>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</si>
  <si>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</si>
  <si>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</si>
  <si>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</si>
  <si>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</si>
  <si>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</si>
  <si>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</si>
  <si>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</si>
  <si>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</si>
  <si>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</si>
  <si>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</si>
  <si>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</si>
  <si>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</si>
  <si>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</si>
  <si>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</si>
  <si>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</si>
  <si>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</si>
  <si>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</si>
  <si>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</si>
  <si>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</si>
  <si>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</si>
  <si>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</si>
  <si>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</si>
  <si>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</si>
  <si>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</si>
  <si>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</si>
  <si>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</si>
  <si>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</si>
  <si>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</si>
  <si>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</si>
  <si>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</si>
  <si>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</si>
  <si>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</si>
  <si>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</si>
  <si>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</si>
  <si>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</si>
  <si>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</si>
  <si>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</si>
  <si>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</si>
  <si>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</si>
  <si>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</si>
  <si>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</si>
  <si>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</si>
  <si>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</si>
  <si>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</si>
  <si>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</si>
  <si>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</si>
  <si>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</si>
  <si>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</si>
  <si>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</si>
  <si>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</si>
  <si>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</si>
  <si>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</si>
  <si>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</si>
  <si>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</si>
  <si>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</si>
  <si>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</si>
  <si>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</si>
  <si>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</si>
  <si>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</si>
  <si>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</si>
  <si>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</si>
  <si>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</si>
  <si>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</si>
  <si>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</si>
  <si>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</si>
  <si>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</si>
  <si>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</si>
  <si>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</si>
  <si>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</si>
  <si>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</si>
  <si>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</si>
  <si>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</si>
  <si>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</si>
  <si>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</si>
  <si>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</si>
  <si>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</si>
  <si>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</si>
  <si>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</si>
  <si>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</si>
  <si>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</si>
  <si>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</si>
  <si>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</si>
  <si>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</si>
  <si>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</si>
  <si>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</si>
  <si>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</si>
  <si>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</si>
  <si>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</si>
  <si>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</si>
  <si>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</si>
  <si>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</si>
  <si>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</si>
  <si>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</si>
  <si>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</si>
  <si>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</si>
  <si>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</si>
  <si>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</si>
  <si>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</si>
  <si>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</si>
  <si>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</si>
  <si>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</si>
  <si>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</si>
  <si>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</si>
  <si>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</si>
  <si>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</si>
  <si>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</si>
  <si>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</si>
  <si>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</si>
  <si>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</si>
  <si>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</si>
  <si>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</si>
  <si>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</si>
  <si>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</si>
  <si>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</si>
  <si>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</si>
  <si>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</si>
  <si>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</si>
  <si>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</si>
  <si>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</si>
  <si>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</si>
  <si>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</si>
  <si>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</si>
  <si>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</si>
  <si>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</si>
  <si>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</si>
  <si>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</si>
  <si>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</si>
  <si>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</si>
  <si>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</si>
  <si>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</si>
  <si>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</si>
  <si>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</si>
  <si>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</si>
  <si>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</si>
  <si>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</si>
  <si>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</si>
  <si>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</si>
  <si>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</si>
  <si>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</si>
  <si>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</si>
  <si>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</si>
  <si>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</si>
  <si>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</si>
  <si>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</si>
  <si>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</si>
  <si>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</si>
  <si>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</si>
  <si>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</si>
  <si>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</si>
  <si>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</si>
  <si>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</si>
  <si>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</si>
  <si>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</si>
  <si>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</si>
  <si>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</si>
  <si>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</si>
  <si>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</si>
  <si>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</si>
  <si>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</si>
  <si>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</si>
  <si>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</si>
  <si>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</si>
  <si>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</si>
  <si>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</si>
  <si>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</si>
  <si>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</si>
  <si>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</si>
  <si>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</si>
  <si>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</si>
  <si>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</si>
  <si>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</si>
  <si>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</si>
  <si>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</si>
  <si>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</si>
  <si>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</si>
  <si>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</si>
  <si>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</si>
  <si>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</si>
  <si>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</si>
  <si>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</si>
  <si>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</si>
  <si>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</si>
  <si>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</si>
  <si>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</si>
  <si>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</si>
  <si>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</si>
  <si>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</si>
  <si>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</si>
  <si>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</si>
  <si>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</si>
  <si>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</si>
  <si>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</si>
  <si>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</si>
  <si>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</si>
  <si>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</si>
  <si>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</si>
  <si>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</si>
  <si>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</si>
  <si>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</si>
  <si>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</si>
  <si>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</si>
  <si>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</si>
  <si>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</si>
  <si>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</si>
  <si>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</si>
  <si>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</si>
  <si>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</si>
  <si>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</si>
  <si>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</si>
  <si>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</si>
  <si>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</si>
  <si>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</si>
  <si>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</si>
  <si>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</si>
  <si>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</si>
  <si>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</si>
  <si>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</si>
  <si>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</si>
  <si>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</si>
  <si>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</si>
  <si>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</si>
  <si>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</si>
  <si>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</si>
  <si>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</si>
  <si>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</si>
  <si>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</si>
  <si>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</si>
  <si>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</si>
  <si>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</si>
  <si>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</si>
  <si>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</si>
  <si>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</si>
  <si>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</si>
  <si>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</si>
  <si>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</si>
  <si>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</si>
  <si>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</si>
  <si>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</si>
  <si>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</si>
  <si>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</si>
  <si>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</si>
  <si>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</si>
  <si>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</si>
  <si>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</si>
  <si>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</si>
  <si>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</si>
  <si>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</si>
  <si>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</si>
  <si>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</si>
  <si>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</si>
  <si>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</si>
  <si>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</si>
  <si>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</si>
  <si>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</si>
  <si>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</si>
  <si>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</si>
  <si>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</si>
  <si>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</si>
  <si>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</si>
  <si>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</si>
  <si>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</si>
  <si>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</si>
  <si>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</si>
  <si>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</si>
  <si>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</si>
  <si>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</si>
  <si>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</si>
  <si>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</si>
  <si>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</si>
  <si>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</si>
  <si>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</si>
  <si>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</si>
  <si>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</si>
  <si>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</si>
  <si>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</si>
  <si>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</si>
  <si>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</si>
  <si>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</si>
  <si>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</si>
  <si>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</si>
  <si>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</si>
  <si>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</si>
  <si>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</si>
  <si>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</si>
  <si>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</si>
  <si>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</si>
  <si>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</si>
  <si>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</si>
  <si>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</si>
  <si>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</si>
  <si>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</si>
  <si>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</si>
  <si>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</si>
  <si>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</si>
  <si>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</si>
  <si>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</si>
  <si>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</si>
  <si>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</si>
  <si>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</si>
  <si>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</si>
  <si>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</si>
  <si>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</si>
  <si>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</si>
  <si>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</si>
  <si>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</si>
  <si>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</si>
  <si>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</si>
  <si>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</si>
  <si>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</si>
  <si>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</si>
  <si>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</si>
  <si>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</si>
  <si>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</si>
  <si>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</si>
  <si>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</si>
  <si>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</si>
  <si>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</si>
  <si>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</si>
  <si>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</si>
  <si>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</si>
  <si>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</si>
  <si>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</si>
  <si>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</si>
  <si>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</si>
  <si>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</si>
  <si>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</si>
  <si>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</si>
  <si>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</si>
  <si>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</si>
  <si>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</si>
  <si>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</si>
  <si>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</si>
  <si>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</si>
  <si>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</si>
  <si>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</si>
  <si>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</si>
  <si>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</si>
  <si>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</si>
  <si>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</si>
  <si>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</si>
  <si>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</si>
  <si>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</si>
  <si>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</si>
  <si>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</si>
  <si>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</si>
  <si>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</si>
  <si>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</si>
  <si>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</si>
  <si>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</si>
  <si>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</si>
  <si>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</si>
  <si>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</si>
  <si>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</si>
  <si>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</si>
  <si>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</si>
  <si>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</si>
  <si>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</si>
  <si>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</si>
  <si>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</si>
  <si>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</si>
  <si>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</si>
  <si>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</si>
  <si>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</si>
  <si>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</si>
  <si>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</si>
  <si>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</si>
  <si>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</si>
  <si>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</si>
  <si>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</si>
  <si>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</si>
  <si>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</si>
  <si>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</si>
  <si>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</si>
  <si>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</si>
  <si>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</si>
  <si>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</si>
  <si>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</si>
  <si>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</si>
  <si>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</si>
  <si>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</si>
  <si>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</si>
  <si>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</si>
  <si>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</si>
  <si>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</si>
  <si>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</si>
  <si>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</si>
  <si>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</si>
  <si>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</si>
  <si>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</si>
  <si>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</si>
  <si>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</si>
  <si>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</si>
  <si>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</si>
  <si>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</si>
  <si>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</si>
  <si>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</si>
  <si>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</si>
  <si>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</si>
  <si>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</si>
  <si>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</si>
  <si>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</si>
  <si>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</si>
  <si>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</si>
  <si>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</si>
  <si>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</si>
  <si>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</si>
  <si>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</si>
  <si>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</si>
  <si>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</si>
  <si>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</si>
  <si>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</si>
  <si>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</si>
  <si>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</si>
  <si>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</si>
  <si>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</si>
  <si>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</si>
  <si>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</si>
  <si>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</si>
  <si>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</si>
  <si>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</si>
  <si>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</si>
  <si>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</si>
  <si>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</si>
  <si>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</si>
  <si>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</si>
  <si>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</si>
  <si>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</si>
  <si>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</si>
  <si>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</si>
  <si>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</si>
  <si>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</si>
  <si>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</si>
  <si>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</si>
  <si>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</si>
  <si>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</si>
  <si>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</si>
  <si>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</si>
  <si>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</si>
  <si>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</si>
  <si>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</si>
  <si>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</si>
  <si>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</si>
  <si>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</si>
  <si>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</si>
  <si>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</si>
  <si>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</si>
  <si>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</si>
  <si>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</si>
  <si>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</si>
  <si>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</si>
  <si>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</si>
  <si>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</si>
  <si>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</si>
  <si>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</si>
  <si>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</si>
  <si>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</si>
  <si>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</si>
  <si>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</si>
  <si>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</si>
  <si>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</si>
  <si>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</si>
  <si>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</si>
  <si>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</si>
  <si>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</si>
  <si>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</si>
  <si>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</si>
  <si>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</si>
  <si>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</si>
  <si>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</si>
  <si>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</si>
  <si>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</si>
  <si>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</si>
  <si>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</si>
  <si>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</si>
  <si>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</si>
  <si>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</si>
  <si>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</si>
  <si>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</si>
  <si>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</si>
  <si>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</si>
  <si>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</si>
  <si>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</si>
  <si>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</si>
  <si>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</si>
  <si>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</si>
  <si>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</si>
  <si>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</si>
  <si>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</si>
  <si>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</si>
  <si>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</si>
  <si>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</si>
  <si>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</si>
  <si>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</si>
  <si>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</si>
  <si>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</si>
  <si>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</si>
  <si>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</si>
  <si>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</si>
  <si>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</si>
  <si>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</si>
  <si>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</si>
  <si>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</si>
  <si>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</si>
  <si>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</si>
  <si>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</si>
  <si>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</si>
  <si>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</si>
  <si>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</si>
  <si>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</si>
  <si>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</si>
  <si>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</si>
  <si>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</si>
  <si>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</si>
  <si>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</si>
  <si>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</si>
  <si>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</si>
  <si>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</si>
  <si>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</si>
  <si>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</si>
  <si>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</si>
  <si>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</si>
  <si>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</si>
  <si>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</si>
  <si>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</si>
  <si>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</si>
  <si>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</si>
  <si>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</si>
  <si>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</si>
  <si>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</si>
  <si>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</si>
  <si>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</si>
  <si>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</si>
  <si>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</si>
  <si>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</si>
  <si>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</si>
  <si>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</si>
  <si>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</si>
  <si>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</si>
  <si>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</si>
  <si>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</si>
  <si>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</si>
  <si>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</si>
  <si>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</si>
  <si>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</si>
  <si>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</si>
  <si>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</si>
  <si>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</si>
  <si>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</si>
  <si>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</si>
  <si>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</si>
  <si>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</si>
  <si>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</si>
  <si>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</si>
  <si>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</si>
  <si>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</si>
  <si>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</si>
  <si>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</si>
  <si>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</si>
  <si>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</si>
  <si>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</si>
  <si>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</si>
  <si>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</si>
  <si>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</si>
  <si>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</si>
  <si>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</si>
  <si>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</si>
  <si>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</si>
  <si>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</si>
  <si>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</si>
  <si>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</si>
  <si>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</si>
  <si>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</si>
  <si>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</si>
  <si>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</si>
  <si>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</si>
  <si>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</si>
  <si>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</si>
  <si>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</si>
  <si>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</si>
  <si>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</si>
  <si>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</si>
  <si>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</si>
  <si>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</si>
  <si>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</si>
  <si>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</si>
  <si>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</si>
  <si>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</si>
  <si>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</si>
  <si>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</si>
  <si>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</si>
  <si>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</si>
  <si>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</si>
  <si>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</si>
  <si>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</si>
  <si>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</si>
  <si>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</si>
  <si>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</si>
  <si>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</si>
  <si>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</si>
  <si>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</si>
  <si>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</si>
  <si>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</si>
  <si>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</si>
  <si>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</si>
  <si>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</si>
  <si>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</si>
  <si>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</si>
  <si>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</si>
  <si>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</si>
  <si>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</si>
  <si>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</si>
  <si>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</si>
  <si>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</si>
  <si>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</si>
  <si>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</si>
  <si>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</si>
  <si>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</si>
  <si>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</si>
  <si>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</si>
  <si>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</si>
  <si>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</si>
  <si>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</si>
  <si>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</si>
  <si>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</si>
  <si>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</si>
  <si>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</si>
  <si>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</si>
  <si>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</si>
  <si>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</si>
  <si>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</si>
  <si>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</si>
  <si>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</si>
  <si>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</si>
  <si>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</si>
  <si>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</si>
  <si>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</si>
  <si>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</si>
  <si>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</si>
  <si>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</si>
  <si>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</si>
  <si>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</si>
  <si>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</si>
  <si>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</si>
  <si>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</si>
  <si>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</si>
  <si>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</si>
  <si>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</si>
  <si>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</si>
  <si>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</si>
  <si>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</si>
  <si>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</si>
  <si>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</si>
  <si>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</si>
  <si>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</si>
  <si>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</si>
  <si>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</si>
  <si>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</si>
  <si>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</si>
  <si>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</si>
  <si>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</si>
  <si>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</si>
  <si>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</si>
  <si>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</si>
  <si>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</si>
  <si>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</si>
  <si>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</si>
  <si>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</si>
  <si>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</si>
  <si>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</si>
  <si>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</si>
  <si>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</si>
  <si>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</si>
  <si>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</si>
  <si>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</si>
  <si>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</si>
  <si>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</si>
  <si>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</si>
  <si>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</si>
  <si>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</si>
  <si>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</si>
  <si>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</si>
  <si>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</si>
  <si>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</si>
  <si>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</si>
  <si>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</si>
  <si>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</si>
  <si>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</si>
  <si>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</si>
  <si>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</si>
  <si>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</si>
  <si>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</si>
  <si>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</si>
  <si>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</si>
  <si>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</si>
  <si>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</si>
  <si>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</si>
  <si>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</si>
  <si>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</si>
  <si>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</si>
  <si>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</si>
  <si>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</si>
  <si>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</si>
  <si>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</si>
  <si>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</si>
  <si>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</si>
  <si>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</si>
  <si>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</si>
  <si>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</si>
  <si>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</si>
  <si>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</si>
  <si>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</si>
  <si>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</si>
  <si>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</si>
  <si>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</si>
  <si>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</si>
  <si>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</si>
  <si>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</si>
  <si>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</si>
  <si>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</si>
  <si>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</si>
  <si>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</si>
  <si>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</si>
  <si>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</si>
  <si>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</si>
  <si>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</si>
  <si>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</si>
  <si>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</si>
  <si>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</si>
  <si>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</si>
  <si>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</si>
  <si>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</si>
  <si>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</si>
  <si>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</si>
  <si>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</si>
  <si>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</si>
  <si>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</si>
  <si>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</si>
  <si>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</si>
  <si>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</si>
  <si>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</si>
  <si>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</si>
  <si>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</si>
  <si>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</si>
  <si>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</si>
  <si>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</si>
  <si>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</si>
  <si>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</si>
  <si>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</si>
  <si>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</si>
  <si>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</si>
  <si>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</si>
  <si>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</si>
  <si>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</si>
  <si>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</si>
  <si>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</si>
  <si>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</si>
  <si>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</si>
  <si>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</si>
  <si>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</si>
  <si>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</si>
  <si>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</si>
  <si>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</si>
  <si>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</si>
  <si>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</si>
  <si>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</si>
  <si>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</si>
  <si>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</si>
  <si>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</si>
  <si>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</si>
  <si>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</si>
  <si>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</si>
  <si>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</si>
  <si>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</si>
  <si>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</si>
  <si>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</si>
  <si>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</si>
  <si>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</si>
  <si>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</si>
  <si>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</si>
  <si>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</si>
  <si>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</si>
  <si>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</si>
  <si>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</si>
  <si>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</si>
  <si>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</si>
  <si>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</si>
  <si>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</si>
  <si>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</si>
  <si>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</si>
  <si>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</si>
  <si>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</si>
  <si>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</si>
  <si>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</si>
  <si>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</si>
  <si>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</si>
  <si>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</si>
  <si>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</si>
  <si>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</si>
  <si>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</si>
  <si>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</si>
  <si>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</si>
  <si>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</si>
  <si>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</si>
  <si>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</si>
  <si>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</si>
  <si>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</si>
  <si>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</si>
  <si>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</si>
  <si>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</si>
  <si>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</si>
  <si>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</si>
  <si>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</si>
  <si>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</si>
  <si>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</si>
  <si>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</si>
  <si>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</si>
  <si>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</si>
  <si>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</si>
  <si>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</si>
  <si>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</si>
  <si>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</si>
  <si>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</si>
  <si>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</si>
  <si>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</si>
  <si>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</si>
  <si>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</si>
  <si>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</si>
  <si>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</si>
  <si>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</si>
  <si>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</si>
  <si>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</si>
  <si>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</si>
  <si>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</si>
  <si>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</si>
  <si>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</si>
  <si>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</si>
  <si>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</si>
  <si>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</si>
  <si>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</si>
  <si>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</si>
  <si>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</si>
  <si>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</si>
  <si>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</si>
  <si>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</si>
  <si>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</si>
  <si>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</si>
  <si>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</si>
  <si>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</si>
  <si>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</si>
  <si>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</si>
  <si>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</si>
  <si>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</si>
  <si>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</si>
  <si>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</si>
  <si>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</si>
  <si>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</si>
  <si>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</si>
  <si>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</si>
  <si>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</si>
  <si>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</si>
  <si>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</si>
  <si>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</si>
  <si>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</si>
  <si>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</si>
  <si>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</si>
  <si>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</si>
  <si>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</si>
  <si>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</si>
  <si>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</si>
  <si>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</si>
  <si>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</si>
  <si>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</si>
  <si>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</si>
  <si>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</si>
  <si>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</si>
  <si>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</si>
  <si>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</si>
  <si>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</si>
  <si>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</si>
  <si>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</si>
  <si>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</si>
  <si>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</si>
  <si>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</si>
  <si>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</si>
  <si>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</si>
  <si>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</si>
  <si>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</si>
  <si>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</si>
  <si>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</si>
  <si>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</si>
  <si>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</si>
  <si>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</si>
  <si>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</si>
  <si>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</si>
  <si>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</si>
  <si>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</si>
  <si>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</si>
  <si>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</si>
  <si>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</si>
  <si>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</si>
  <si>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</si>
  <si>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</si>
  <si>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</si>
  <si>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</si>
  <si>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</si>
  <si>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</si>
  <si>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</si>
  <si>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</si>
  <si>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</si>
  <si>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</si>
  <si>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</si>
  <si>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</si>
  <si>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</si>
  <si>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</si>
  <si>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</si>
  <si>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</si>
  <si>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</si>
  <si>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</si>
  <si>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</si>
  <si>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</si>
  <si>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</si>
  <si>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</si>
  <si>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</si>
  <si>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</si>
  <si>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</si>
  <si>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</si>
  <si>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</si>
  <si>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</si>
  <si>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</si>
  <si>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</si>
  <si>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</si>
  <si>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</si>
  <si>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</si>
  <si>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</si>
  <si>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</si>
  <si>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</si>
  <si>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</si>
  <si>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</si>
  <si>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</si>
  <si>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</si>
  <si>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</si>
  <si>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</si>
  <si>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</si>
  <si>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</si>
  <si>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</si>
  <si>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</si>
  <si>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</si>
  <si>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</si>
  <si>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</si>
  <si>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</si>
  <si>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</si>
  <si>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</si>
  <si>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</si>
  <si>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</si>
  <si>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</si>
  <si>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</si>
  <si>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</si>
  <si>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</si>
  <si>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</si>
  <si>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</si>
  <si>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</si>
  <si>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</si>
  <si>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</si>
  <si>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</si>
  <si>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</si>
  <si>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</si>
  <si>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</si>
  <si>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</si>
  <si>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</si>
  <si>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</si>
  <si>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</si>
  <si>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</si>
  <si>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</si>
  <si>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</si>
  <si>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</si>
  <si>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</si>
  <si>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</si>
  <si>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</si>
  <si>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</si>
  <si>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</si>
  <si>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</si>
  <si>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</si>
  <si>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</si>
  <si>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</si>
  <si>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</si>
  <si>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</si>
  <si>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</si>
  <si>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</si>
  <si>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</si>
  <si>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</si>
  <si>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</si>
  <si>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</si>
  <si>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</si>
  <si>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</si>
  <si>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</si>
  <si>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</si>
  <si>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</si>
  <si>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</si>
  <si>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</si>
  <si>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</si>
  <si>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</si>
  <si>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</si>
  <si>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</si>
  <si>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</si>
  <si>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</si>
  <si>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</si>
  <si>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</si>
  <si>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</si>
  <si>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</si>
  <si>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</si>
  <si>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</si>
  <si>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</si>
  <si>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</si>
  <si>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</si>
  <si>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</si>
  <si>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</si>
  <si>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</si>
  <si>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</si>
  <si>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</si>
  <si>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</si>
  <si>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</si>
  <si>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</si>
  <si>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</si>
  <si>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</si>
  <si>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</si>
  <si>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</si>
  <si>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</si>
  <si>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</si>
  <si>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</si>
  <si>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</si>
  <si>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</si>
  <si>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</si>
  <si>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</si>
  <si>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</si>
  <si>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</si>
  <si>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</si>
  <si>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</si>
  <si>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</si>
  <si>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</si>
  <si>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</si>
  <si>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</si>
  <si>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</si>
  <si>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</si>
  <si>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</si>
  <si>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</si>
  <si>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</si>
  <si>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</si>
  <si>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</si>
  <si>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</si>
  <si>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</si>
  <si>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</si>
  <si>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</si>
  <si>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</si>
  <si>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</si>
  <si>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</si>
  <si>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</si>
  <si>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</si>
  <si>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</si>
  <si>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</si>
  <si>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</si>
  <si>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</si>
  <si>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</si>
  <si>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</si>
  <si>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</si>
  <si>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</si>
  <si>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</si>
  <si>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</si>
  <si>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</si>
  <si>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</si>
  <si>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</si>
  <si>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</si>
  <si>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</si>
  <si>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</si>
  <si>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</si>
  <si>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</si>
  <si>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</si>
  <si>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</si>
  <si>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</si>
  <si>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</si>
  <si>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</si>
  <si>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</si>
  <si>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</si>
  <si>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</si>
  <si>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</si>
  <si>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</si>
  <si>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</si>
  <si>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</si>
  <si>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</si>
  <si>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</si>
  <si>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</si>
  <si>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</si>
  <si>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</si>
  <si>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</si>
  <si>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</si>
  <si>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</si>
  <si>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</si>
  <si>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</si>
  <si>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</si>
  <si>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</si>
  <si>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</si>
  <si>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</si>
  <si>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</si>
  <si>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</si>
  <si>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</si>
  <si>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</si>
  <si>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</si>
  <si>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</si>
  <si>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</si>
  <si>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</si>
  <si>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</si>
  <si>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</si>
  <si>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</si>
  <si>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</si>
  <si>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</si>
  <si>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</si>
  <si>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</si>
  <si>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</si>
  <si>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</si>
  <si>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</si>
  <si>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</si>
  <si>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</si>
  <si>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</si>
  <si>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</si>
  <si>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</si>
  <si>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</si>
  <si>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</si>
  <si>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</si>
  <si>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</si>
  <si>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</si>
  <si>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</si>
  <si>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</si>
  <si>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</si>
  <si>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</si>
  <si>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</si>
  <si>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</si>
  <si>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</si>
  <si>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</si>
  <si>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</si>
  <si>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</si>
  <si>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</si>
  <si>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</si>
  <si>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</si>
  <si>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</si>
  <si>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</si>
  <si>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</si>
  <si>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</si>
  <si>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</si>
  <si>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</si>
  <si>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</si>
  <si>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</si>
  <si>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</si>
  <si>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</si>
  <si>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</si>
  <si>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</si>
  <si>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</si>
  <si>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</si>
  <si>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</si>
  <si>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</si>
  <si>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</si>
  <si>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</si>
  <si>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</si>
  <si>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</si>
  <si>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</si>
  <si>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</si>
  <si>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</si>
  <si>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</si>
  <si>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</si>
  <si>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</si>
  <si>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</si>
  <si>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</si>
  <si>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</si>
  <si>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</si>
  <si>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</si>
  <si>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</si>
  <si>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</si>
  <si>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</si>
  <si>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</si>
  <si>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</si>
  <si>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</si>
  <si>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</si>
  <si>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</si>
  <si>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</si>
  <si>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</si>
  <si>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</si>
  <si>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</si>
  <si>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</si>
  <si>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</si>
  <si>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</si>
  <si>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</si>
  <si>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</si>
  <si>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</si>
  <si>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</si>
  <si>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</si>
  <si>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</si>
  <si>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</si>
  <si>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</si>
  <si>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</si>
  <si>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</si>
  <si>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</si>
  <si>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</si>
  <si>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</si>
  <si>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</si>
  <si>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</si>
  <si>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</si>
  <si>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</si>
  <si>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</si>
  <si>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</si>
  <si>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</si>
  <si>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</si>
  <si>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</si>
  <si>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</si>
  <si>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</si>
  <si>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</si>
  <si>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</si>
  <si>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</si>
  <si>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</si>
  <si>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</si>
  <si>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</si>
  <si>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</si>
  <si>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</si>
  <si>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</si>
  <si>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</si>
  <si>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</si>
  <si>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</si>
  <si>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</si>
  <si>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</si>
  <si>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</si>
  <si>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</si>
  <si>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</si>
  <si>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</si>
  <si>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</si>
  <si>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</si>
  <si>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</si>
  <si>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</si>
  <si>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</si>
  <si>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</si>
  <si>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</si>
  <si>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</si>
  <si>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</si>
  <si>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</si>
  <si>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</si>
  <si>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</si>
  <si>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</si>
  <si>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</si>
  <si>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</si>
  <si>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</si>
  <si>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</si>
  <si>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</si>
  <si>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</si>
  <si>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</si>
  <si>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</si>
  <si>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</si>
  <si>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</si>
  <si>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</si>
  <si>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</si>
  <si>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</si>
  <si>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</si>
  <si>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</si>
  <si>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</si>
  <si>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</si>
  <si>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</si>
  <si>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</si>
  <si>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</si>
  <si>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</si>
  <si>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</si>
  <si>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</si>
  <si>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</si>
  <si>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</si>
  <si>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</si>
  <si>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</si>
  <si>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</si>
  <si>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</si>
  <si>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</si>
  <si>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</si>
  <si>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</si>
  <si>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</si>
  <si>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</si>
  <si>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</si>
  <si>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</si>
  <si>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</si>
  <si>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</si>
  <si>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</si>
  <si>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</si>
  <si>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</si>
  <si>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</si>
  <si>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</si>
  <si>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</si>
  <si>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</si>
  <si>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</si>
  <si>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</si>
  <si>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</si>
  <si>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</si>
  <si>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</si>
  <si>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</si>
  <si>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</si>
  <si>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</si>
  <si>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</si>
  <si>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</si>
  <si>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</si>
  <si>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</si>
  <si>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</si>
  <si>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</si>
  <si>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</si>
  <si>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</si>
  <si>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</si>
  <si>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</si>
  <si>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</si>
  <si>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</si>
  <si>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</si>
  <si>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</si>
  <si>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</si>
  <si>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</si>
  <si>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</si>
  <si>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</si>
  <si>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</si>
  <si>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</si>
  <si>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</si>
  <si>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</si>
  <si>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</si>
  <si>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</si>
  <si>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</si>
  <si>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</si>
  <si>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</si>
  <si>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</si>
  <si>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</si>
  <si>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</si>
  <si>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</si>
  <si>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</si>
  <si>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</si>
  <si>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</si>
  <si>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</si>
  <si>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</si>
  <si>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</si>
  <si>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</si>
  <si>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</si>
  <si>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</si>
  <si>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</si>
  <si>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</si>
  <si>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</si>
  <si>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</si>
  <si>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</si>
  <si>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</si>
  <si>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</si>
  <si>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</si>
  <si>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</si>
  <si>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</si>
  <si>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</si>
  <si>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</si>
  <si>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</si>
  <si>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</si>
  <si>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</si>
  <si>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</si>
  <si>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</si>
  <si>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</si>
  <si>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</si>
  <si>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</si>
  <si>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</si>
  <si>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</si>
  <si>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</si>
  <si>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</si>
  <si>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</si>
  <si>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</si>
  <si>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</si>
  <si>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</si>
  <si>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</si>
  <si>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</si>
  <si>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</si>
  <si>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</si>
  <si>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</si>
  <si>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</si>
  <si>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</si>
  <si>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</si>
  <si>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</si>
  <si>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</si>
  <si>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</si>
  <si>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</si>
  <si>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</si>
  <si>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</si>
  <si>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</si>
  <si>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</si>
  <si>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</si>
  <si>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</si>
  <si>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</si>
  <si>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</si>
  <si>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</si>
  <si>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</si>
  <si>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</si>
  <si>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</si>
  <si>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</si>
  <si>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</si>
  <si>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</si>
  <si>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</si>
  <si>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</si>
  <si>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</si>
  <si>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</si>
  <si>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</si>
  <si>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</si>
  <si>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</si>
  <si>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</si>
  <si>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</si>
  <si>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</si>
  <si>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</si>
  <si>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</si>
  <si>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</si>
  <si>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</si>
  <si>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</si>
  <si>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</si>
  <si>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</si>
  <si>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</si>
  <si>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</si>
  <si>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</si>
  <si>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</si>
  <si>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</si>
  <si>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</si>
  <si>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</si>
  <si>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</si>
  <si>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</si>
  <si>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</si>
  <si>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</si>
  <si>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</si>
  <si>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</si>
  <si>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</si>
  <si>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</si>
  <si>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</si>
  <si>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</si>
  <si>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</si>
  <si>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</si>
  <si>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</si>
  <si>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</si>
  <si>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</si>
  <si>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</si>
  <si>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</si>
  <si>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</si>
  <si>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</si>
  <si>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</si>
  <si>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</si>
  <si>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</si>
  <si>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</si>
  <si>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</si>
  <si>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</si>
  <si>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</si>
  <si>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</si>
  <si>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</si>
  <si>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</si>
  <si>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</si>
  <si>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</si>
  <si>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</si>
  <si>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</si>
  <si>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</si>
  <si>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</si>
  <si>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</si>
  <si>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</si>
  <si>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</si>
  <si>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</si>
  <si>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</si>
  <si>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</si>
  <si>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</si>
  <si>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</si>
  <si>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</si>
  <si>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</si>
  <si>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</si>
  <si>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</si>
  <si>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</si>
  <si>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</si>
  <si>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</si>
  <si>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</si>
  <si>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</si>
  <si>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</si>
  <si>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</si>
  <si>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</si>
  <si>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</si>
  <si>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</si>
  <si>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</si>
  <si>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</si>
  <si>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</si>
  <si>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</si>
  <si>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</si>
  <si>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</si>
  <si>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</si>
  <si>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</si>
  <si>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</si>
  <si>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</si>
  <si>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</si>
  <si>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</si>
  <si>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</si>
  <si>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</si>
  <si>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</si>
  <si>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</si>
  <si>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</si>
  <si>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</si>
  <si>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</si>
  <si>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</si>
  <si>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</si>
  <si>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</si>
  <si>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</si>
  <si>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</si>
  <si>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</si>
  <si>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</si>
  <si>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</si>
  <si>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</si>
  <si>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</si>
  <si>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</si>
  <si>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</si>
  <si>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</si>
  <si>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</si>
  <si>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</si>
  <si>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</si>
  <si>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</si>
  <si>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</si>
  <si>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</si>
  <si>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</si>
  <si>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</si>
  <si>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</si>
  <si>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</si>
  <si>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</si>
  <si>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</si>
  <si>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</si>
  <si>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</si>
  <si>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</si>
  <si>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</si>
  <si>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</si>
  <si>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</si>
  <si>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</si>
  <si>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</si>
  <si>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</si>
  <si>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</si>
  <si>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</si>
  <si>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</si>
  <si>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</si>
  <si>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</si>
  <si>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</si>
  <si>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</si>
  <si>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</si>
  <si>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</si>
  <si>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</si>
  <si>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</si>
  <si>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</si>
  <si>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</si>
  <si>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</si>
  <si>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</si>
  <si>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</si>
  <si>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</si>
  <si>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</si>
  <si>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</si>
  <si>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</si>
  <si>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</si>
  <si>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</si>
  <si>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</si>
  <si>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</si>
  <si>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</si>
  <si>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</si>
  <si>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</si>
  <si>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</si>
  <si>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</si>
  <si>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</si>
  <si>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</si>
  <si>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</si>
  <si>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</si>
  <si>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</si>
  <si>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</si>
  <si>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</si>
  <si>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</si>
  <si>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</si>
  <si>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</si>
  <si>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</si>
  <si>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</si>
  <si>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</si>
  <si>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</si>
  <si>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</si>
  <si>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</si>
  <si>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</si>
  <si>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</si>
  <si>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</si>
  <si>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</si>
  <si>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</si>
  <si>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</si>
  <si>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</si>
  <si>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</si>
  <si>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</si>
  <si>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</si>
  <si>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</si>
  <si>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</si>
  <si>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</si>
  <si>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</si>
  <si>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</si>
  <si>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</si>
  <si>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</si>
  <si>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</si>
  <si>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</si>
  <si>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</si>
  <si>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</si>
  <si>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</si>
  <si>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</si>
  <si>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</si>
  <si>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</si>
  <si>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</si>
  <si>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</si>
  <si>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</si>
  <si>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</si>
  <si>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</si>
  <si>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</si>
  <si>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</si>
  <si>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</si>
  <si>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</si>
  <si>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</si>
  <si>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</si>
  <si>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</si>
  <si>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</si>
  <si>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</si>
  <si>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</si>
  <si>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</si>
  <si>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</si>
  <si>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</si>
  <si>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</si>
  <si>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</si>
  <si>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</si>
  <si>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</si>
  <si>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</si>
  <si>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</si>
  <si>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</si>
  <si>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</si>
  <si>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</si>
  <si>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</si>
  <si>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</si>
  <si>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</si>
  <si>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</si>
  <si>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</si>
  <si>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</si>
  <si>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</si>
  <si>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</si>
  <si>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</si>
  <si>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</si>
  <si>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</si>
  <si>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</si>
  <si>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</si>
  <si>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</si>
  <si>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</si>
  <si>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</si>
  <si>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</si>
  <si>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</si>
  <si>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</si>
  <si>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</si>
  <si>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</si>
  <si>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</si>
  <si>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</si>
  <si>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</si>
  <si>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</si>
  <si>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</si>
  <si>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</si>
  <si>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</si>
  <si>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</si>
  <si>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</si>
  <si>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</si>
  <si>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</si>
  <si>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</si>
  <si>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</si>
  <si>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</si>
  <si>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</si>
  <si>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</si>
  <si>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</si>
  <si>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</si>
  <si>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</si>
  <si>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</si>
  <si>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</si>
  <si>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</si>
  <si>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</si>
  <si>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</si>
  <si>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</si>
  <si>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</si>
  <si>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</si>
  <si>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</si>
  <si>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</si>
  <si>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</si>
  <si>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</si>
  <si>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</si>
  <si>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</si>
  <si>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</si>
  <si>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</si>
  <si>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</si>
  <si>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</si>
  <si>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</si>
  <si>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</si>
  <si>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</si>
  <si>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</si>
  <si>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</si>
  <si>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</si>
  <si>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</si>
  <si>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</si>
  <si>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</si>
  <si>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</si>
  <si>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</si>
  <si>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</si>
  <si>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</si>
  <si>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</si>
  <si>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</si>
  <si>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</si>
  <si>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</si>
  <si>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</si>
  <si>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</si>
  <si>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</si>
  <si>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</si>
  <si>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</si>
  <si>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</si>
  <si>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</si>
  <si>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</si>
  <si>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</si>
  <si>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</si>
  <si>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</si>
  <si>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</si>
  <si>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</si>
  <si>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</si>
  <si>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</si>
  <si>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</si>
  <si>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</si>
  <si>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</si>
  <si>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</si>
  <si>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</si>
  <si>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</si>
  <si>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</si>
  <si>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</si>
  <si>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</si>
  <si>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</si>
  <si>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</si>
  <si>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</si>
  <si>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</si>
  <si>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</si>
  <si>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</si>
  <si>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</si>
  <si>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</si>
  <si>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</si>
  <si>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</si>
  <si>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</si>
  <si>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</si>
  <si>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</si>
  <si>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</si>
  <si>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</si>
  <si>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</si>
  <si>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</si>
  <si>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</si>
  <si>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</si>
  <si>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</si>
  <si>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</si>
  <si>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</si>
  <si>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</si>
  <si>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</si>
  <si>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</si>
  <si>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</si>
  <si>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</si>
  <si>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</si>
  <si>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</si>
  <si>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</si>
  <si>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</si>
  <si>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</si>
  <si>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</si>
  <si>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</si>
  <si>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</si>
  <si>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</si>
  <si>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</si>
  <si>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</si>
  <si>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</si>
  <si>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</si>
  <si>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</si>
  <si>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</si>
  <si>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</si>
  <si>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</si>
  <si>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</si>
  <si>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</si>
  <si>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</si>
  <si>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</si>
  <si>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</si>
  <si>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</si>
  <si>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</si>
  <si>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</si>
  <si>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</si>
  <si>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</si>
  <si>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</si>
  <si>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</si>
  <si>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</si>
  <si>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</si>
  <si>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</si>
  <si>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</si>
  <si>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</si>
  <si>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</si>
  <si>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</si>
  <si>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</si>
  <si>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</si>
  <si>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</si>
  <si>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</si>
  <si>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</si>
  <si>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</si>
  <si>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</si>
  <si>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</si>
  <si>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</si>
  <si>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</si>
  <si>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</si>
  <si>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</si>
  <si>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</si>
  <si>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</si>
  <si>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</si>
  <si>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</si>
  <si>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</si>
  <si>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</si>
  <si>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</si>
  <si>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</si>
  <si>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</si>
  <si>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</si>
  <si>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</si>
  <si>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</si>
  <si>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</si>
  <si>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</si>
  <si>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</si>
  <si>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</si>
  <si>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</si>
  <si>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</si>
  <si>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</si>
  <si>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</si>
  <si>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</si>
  <si>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</si>
  <si>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</si>
  <si>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</si>
  <si>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</si>
  <si>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</si>
  <si>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</si>
  <si>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</si>
  <si>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</si>
  <si>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</si>
  <si>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</si>
  <si>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</si>
  <si>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</si>
  <si>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</si>
  <si>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</si>
  <si>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</si>
  <si>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</si>
  <si>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</si>
  <si>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</si>
  <si>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</si>
  <si>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</si>
  <si>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</si>
  <si>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</si>
  <si>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</si>
  <si>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</si>
  <si>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</si>
  <si>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</si>
  <si>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</si>
  <si>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</si>
  <si>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</si>
  <si>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</si>
  <si>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</si>
  <si>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</si>
  <si>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</si>
  <si>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</si>
  <si>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</si>
  <si>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</si>
  <si>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</si>
  <si>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</si>
  <si>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</si>
  <si>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</si>
  <si>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</si>
  <si>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</si>
  <si>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</si>
  <si>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</si>
  <si>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</si>
  <si>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</si>
  <si>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</si>
  <si>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</si>
  <si>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</si>
  <si>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</si>
  <si>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</si>
  <si>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</si>
  <si>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</si>
  <si>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</si>
  <si>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</si>
  <si>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</si>
  <si>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</si>
  <si>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</si>
  <si>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</si>
  <si>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</si>
  <si>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</si>
  <si>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</si>
  <si>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</si>
  <si>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</si>
  <si>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</si>
  <si>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</si>
  <si>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</si>
  <si>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</si>
  <si>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</si>
  <si>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</si>
  <si>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</si>
  <si>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</si>
  <si>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</si>
  <si>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</si>
  <si>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</si>
  <si>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</si>
  <si>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</si>
  <si>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</si>
  <si>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</si>
  <si>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</si>
  <si>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</si>
  <si>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</si>
  <si>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</si>
  <si>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</si>
  <si>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</si>
  <si>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</si>
  <si>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</si>
  <si>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</si>
  <si>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</si>
  <si>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</si>
  <si>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</si>
  <si>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</si>
  <si>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</si>
  <si>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</si>
  <si>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</si>
  <si>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</si>
  <si>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</si>
  <si>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</si>
  <si>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</si>
  <si>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</si>
  <si>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</si>
  <si>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</si>
  <si>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</si>
  <si>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</si>
  <si>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</si>
  <si>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</si>
  <si>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</si>
  <si>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</si>
  <si>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</si>
  <si>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</si>
  <si>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</si>
  <si>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</si>
  <si>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</si>
  <si>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</si>
  <si>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</si>
  <si>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</si>
  <si>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</si>
  <si>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</si>
  <si>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</si>
  <si>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</si>
  <si>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</si>
  <si>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</si>
  <si>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</si>
  <si>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</si>
  <si>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</si>
  <si>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</si>
  <si>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</si>
  <si>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</si>
  <si>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</si>
  <si>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</si>
  <si>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</si>
  <si>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</si>
  <si>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</si>
  <si>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</si>
  <si>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</si>
  <si>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</si>
  <si>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</si>
  <si>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</si>
  <si>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</si>
  <si>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</si>
  <si>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</si>
  <si>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</si>
  <si>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</si>
  <si>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</si>
  <si>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</si>
  <si>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</si>
  <si>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</si>
  <si>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</si>
  <si>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</si>
  <si>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</si>
  <si>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</si>
  <si>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</si>
  <si>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</si>
  <si>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</si>
  <si>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</si>
  <si>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</si>
  <si>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</si>
  <si>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</si>
  <si>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</si>
  <si>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</si>
  <si>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</si>
  <si>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</si>
  <si>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</si>
  <si>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</si>
  <si>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</si>
  <si>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</si>
  <si>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</si>
  <si>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</si>
  <si>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</si>
  <si>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</si>
  <si>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</si>
  <si>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</si>
  <si>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</si>
  <si>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</si>
  <si>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</si>
  <si>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</si>
  <si>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</si>
  <si>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</si>
  <si>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</si>
  <si>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</si>
  <si>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</si>
  <si>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</si>
  <si>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</si>
  <si>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</si>
  <si>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</si>
  <si>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</si>
  <si>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</si>
  <si>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</si>
  <si>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</si>
  <si>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</si>
  <si>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</si>
  <si>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</si>
  <si>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</si>
  <si>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</si>
  <si>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</si>
  <si>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</si>
  <si>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</si>
  <si>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</si>
  <si>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</si>
  <si>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</si>
  <si>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</si>
  <si>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</si>
  <si>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</si>
  <si>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</si>
  <si>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</si>
  <si>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</si>
  <si>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</si>
  <si>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</si>
  <si>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</si>
  <si>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</si>
  <si>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</si>
  <si>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</si>
  <si>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</si>
  <si>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</si>
  <si>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</si>
  <si>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</si>
  <si>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</si>
  <si>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</si>
  <si>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</si>
  <si>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</si>
  <si>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</si>
  <si>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</si>
  <si>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</si>
  <si>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</si>
  <si>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</si>
  <si>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</si>
  <si>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</si>
  <si>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</si>
  <si>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</si>
  <si>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</si>
  <si>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</si>
  <si>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</si>
  <si>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</si>
  <si>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</si>
  <si>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</si>
  <si>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</si>
  <si>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</si>
  <si>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</si>
  <si>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</si>
  <si>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</si>
  <si>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</si>
  <si>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</si>
  <si>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</si>
  <si>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</si>
  <si>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</si>
  <si>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</si>
  <si>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</si>
  <si>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</si>
  <si>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</si>
  <si>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</si>
  <si>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</si>
  <si>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</si>
  <si>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</si>
  <si>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</si>
  <si>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</si>
  <si>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</si>
  <si>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</si>
  <si>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</si>
  <si>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</si>
  <si>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</si>
  <si>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</si>
  <si>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</si>
  <si>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</si>
  <si>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</si>
  <si>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</si>
  <si>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</si>
  <si>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</si>
  <si>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</si>
  <si>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</si>
  <si>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</si>
  <si>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</si>
  <si>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</si>
  <si>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</si>
  <si>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</si>
  <si>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</si>
  <si>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</si>
  <si>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</si>
  <si>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</si>
  <si>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</si>
  <si>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</si>
  <si>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</si>
  <si>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</si>
  <si>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</si>
  <si>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</si>
  <si>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</si>
  <si>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</si>
  <si>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</si>
  <si>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</si>
  <si>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</si>
  <si>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</si>
  <si>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</si>
  <si>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</si>
  <si>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</si>
  <si>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</si>
  <si>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</si>
  <si>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</si>
  <si>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</si>
  <si>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</si>
  <si>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</si>
  <si>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</si>
  <si>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</si>
  <si>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</si>
  <si>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</si>
  <si>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</si>
  <si>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</si>
  <si>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</si>
  <si>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</si>
  <si>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</si>
  <si>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</si>
  <si>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</si>
  <si>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</si>
  <si>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</si>
  <si>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</si>
  <si>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</si>
  <si>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</si>
  <si>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</si>
  <si>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</si>
  <si>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</si>
  <si>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</si>
  <si>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</si>
  <si>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</si>
  <si>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</si>
  <si>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</si>
  <si>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</si>
  <si>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</si>
  <si>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</si>
  <si>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</si>
  <si>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</si>
  <si>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</si>
  <si>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</si>
  <si>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</si>
  <si>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</si>
  <si>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</si>
  <si>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</si>
  <si>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</si>
  <si>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</si>
  <si>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</si>
  <si>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</si>
  <si>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</si>
  <si>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</si>
  <si>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</si>
  <si>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</si>
  <si>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</si>
  <si>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</si>
  <si>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</si>
  <si>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</si>
  <si>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</si>
  <si>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</si>
  <si>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</si>
  <si>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</si>
  <si>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</si>
  <si>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</si>
  <si>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</si>
  <si>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</si>
  <si>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</si>
  <si>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</si>
  <si>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</si>
  <si>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</si>
  <si>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</si>
  <si>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</si>
  <si>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</si>
  <si>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</si>
  <si>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</si>
  <si>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</si>
  <si>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</si>
  <si>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</si>
  <si>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</si>
  <si>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</si>
  <si>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</si>
  <si>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</si>
  <si>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</si>
  <si>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</si>
  <si>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</si>
  <si>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</si>
  <si>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</si>
  <si>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</si>
  <si>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</si>
  <si>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</si>
  <si>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</si>
  <si>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</si>
  <si>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</si>
  <si>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</si>
  <si>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</si>
  <si>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</si>
  <si>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</si>
  <si>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</si>
  <si>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</si>
  <si>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</si>
  <si>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</si>
  <si>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</si>
  <si>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</si>
  <si>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</si>
  <si>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</si>
  <si>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</si>
  <si>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</si>
  <si>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</si>
  <si>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</si>
  <si>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</si>
  <si>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</si>
  <si>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</si>
  <si>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</si>
  <si>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</si>
  <si>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</si>
  <si>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</si>
  <si>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</si>
  <si>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</si>
  <si>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</si>
  <si>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</si>
  <si>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</si>
  <si>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</si>
  <si>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</si>
  <si>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</si>
  <si>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</si>
  <si>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</si>
  <si>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</si>
  <si>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</si>
  <si>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</si>
  <si>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</si>
  <si>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</si>
  <si>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</si>
  <si>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</si>
  <si>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</si>
  <si>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</si>
  <si>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</si>
  <si>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</si>
  <si>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</si>
  <si>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</si>
  <si>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</si>
  <si>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</si>
  <si>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</si>
  <si>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</si>
  <si>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</si>
  <si>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</si>
  <si>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</si>
  <si>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</si>
  <si>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</si>
  <si>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</si>
  <si>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</si>
  <si>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</si>
  <si>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</si>
  <si>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</si>
  <si>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</si>
  <si>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</si>
  <si>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</si>
  <si>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</si>
  <si>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</si>
  <si>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</si>
  <si>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</si>
  <si>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</si>
  <si>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</si>
  <si>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</si>
  <si>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</si>
  <si>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</si>
  <si>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</si>
  <si>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</si>
  <si>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</si>
  <si>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</si>
  <si>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</si>
  <si>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</si>
  <si>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</si>
  <si>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</si>
  <si>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</si>
  <si>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</si>
  <si>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</si>
  <si>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</si>
  <si>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</si>
  <si>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</si>
  <si>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</si>
  <si>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</si>
  <si>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</si>
  <si>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</si>
  <si>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</si>
  <si>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</si>
  <si>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</si>
  <si>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</si>
  <si>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</si>
  <si>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</si>
  <si>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</si>
  <si>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</si>
  <si>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</si>
  <si>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</si>
  <si>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</si>
  <si>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</si>
  <si>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</si>
  <si>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</si>
  <si>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</si>
  <si>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</si>
  <si>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</si>
  <si>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</si>
  <si>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</si>
  <si>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</si>
  <si>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</si>
  <si>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</si>
  <si>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</si>
  <si>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</si>
  <si>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</si>
  <si>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</si>
  <si>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</si>
  <si>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</si>
  <si>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</si>
  <si>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</si>
  <si>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</si>
  <si>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</si>
  <si>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</si>
  <si>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</si>
  <si>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</si>
  <si>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</si>
  <si>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</si>
  <si>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</si>
  <si>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</si>
  <si>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</si>
  <si>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</si>
  <si>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</si>
  <si>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</si>
  <si>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</si>
  <si>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</si>
  <si>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</si>
  <si>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</si>
  <si>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</si>
  <si>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</si>
  <si>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</si>
  <si>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</si>
  <si>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</si>
  <si>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</si>
  <si>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</si>
  <si>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</si>
  <si>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</si>
  <si>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</si>
  <si>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</si>
  <si>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</si>
  <si>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</si>
  <si>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</si>
  <si>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</si>
  <si>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</si>
  <si>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</si>
  <si>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</si>
  <si>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</si>
  <si>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</si>
  <si>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</si>
  <si>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</si>
  <si>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</si>
  <si>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</si>
  <si>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</si>
  <si>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</si>
  <si>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</si>
  <si>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</si>
  <si>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</si>
  <si>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</si>
  <si>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</si>
  <si>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</si>
  <si>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</si>
  <si>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</si>
  <si>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</si>
  <si>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</si>
  <si>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</si>
  <si>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</si>
  <si>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</si>
  <si>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</si>
  <si>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</si>
  <si>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</si>
  <si>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</si>
  <si>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</si>
  <si>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</si>
  <si>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</si>
  <si>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</si>
  <si>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</si>
  <si>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</si>
  <si>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</si>
  <si>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</si>
  <si>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</si>
  <si>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</si>
  <si>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</si>
  <si>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</si>
  <si>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</si>
  <si>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</si>
  <si>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</si>
  <si>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</si>
  <si>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</si>
  <si>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</si>
  <si>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</si>
  <si>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</si>
  <si>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</si>
  <si>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</si>
  <si>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</si>
  <si>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</si>
  <si>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</si>
  <si>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</si>
  <si>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</si>
  <si>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</si>
  <si>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</si>
  <si>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</si>
  <si>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</si>
  <si>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</si>
  <si>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</si>
  <si>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</si>
  <si>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</si>
  <si>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</si>
  <si>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</si>
  <si>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</si>
  <si>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</si>
  <si>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</si>
  <si>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</si>
  <si>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</si>
  <si>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</si>
  <si>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</si>
  <si>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</si>
  <si>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</si>
  <si>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</si>
  <si>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</si>
  <si>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</si>
  <si>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</si>
  <si>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</si>
  <si>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</si>
  <si>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</si>
  <si>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</si>
  <si>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</si>
  <si>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</si>
  <si>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</si>
  <si>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</si>
  <si>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</si>
  <si>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</si>
  <si>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</si>
  <si>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</si>
  <si>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</si>
  <si>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</si>
  <si>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</si>
  <si>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</si>
  <si>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</si>
  <si>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</si>
  <si>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</si>
  <si>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</si>
  <si>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</si>
  <si>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</si>
  <si>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</si>
  <si>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</si>
  <si>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</si>
  <si>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</si>
  <si>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</si>
  <si>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</si>
  <si>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</si>
  <si>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</si>
  <si>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</si>
  <si>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</si>
  <si>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</si>
  <si>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</si>
  <si>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</si>
  <si>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</si>
  <si>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</si>
  <si>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</si>
  <si>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</si>
  <si>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</si>
  <si>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</si>
  <si>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</si>
  <si>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</si>
  <si>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</si>
  <si>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</si>
  <si>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</si>
  <si>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</si>
  <si>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</si>
  <si>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</si>
  <si>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</si>
  <si>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</si>
  <si>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</si>
  <si>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</si>
  <si>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</si>
  <si>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</si>
  <si>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</si>
  <si>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</si>
  <si>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</si>
  <si>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</si>
  <si>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</si>
  <si>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</si>
  <si>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</si>
  <si>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</si>
  <si>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</si>
  <si>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</si>
  <si>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</si>
  <si>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</si>
  <si>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</si>
  <si>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</si>
  <si>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</si>
  <si>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</si>
  <si>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</si>
  <si>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</si>
  <si>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</si>
  <si>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</si>
  <si>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</si>
  <si>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</si>
  <si>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</si>
  <si>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</si>
  <si>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</si>
  <si>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</si>
  <si>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</si>
  <si>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</si>
  <si>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</si>
  <si>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</si>
  <si>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</si>
  <si>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</si>
  <si>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</si>
  <si>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</si>
  <si>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</si>
  <si>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</si>
  <si>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</si>
  <si>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</si>
  <si>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</si>
  <si>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</si>
  <si>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</si>
  <si>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</si>
  <si>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</si>
  <si>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</si>
  <si>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</si>
  <si>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</si>
  <si>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</si>
  <si>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</si>
  <si>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</si>
  <si>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</si>
  <si>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</si>
  <si>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</si>
  <si>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</si>
  <si>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</si>
  <si>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</si>
  <si>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</si>
  <si>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</si>
  <si>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</si>
  <si>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</si>
  <si>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</si>
  <si>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</si>
  <si>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</si>
  <si>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</si>
  <si>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</si>
  <si>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</si>
  <si>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</si>
  <si>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</si>
  <si>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</si>
  <si>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</si>
  <si>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</si>
  <si>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</si>
  <si>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</si>
  <si>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</si>
  <si>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</si>
  <si>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</si>
  <si>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</si>
  <si>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</si>
  <si>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</si>
  <si>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</si>
  <si>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</si>
  <si>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</si>
  <si>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</si>
  <si>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</si>
  <si>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</si>
  <si>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</si>
  <si>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</si>
  <si>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</si>
  <si>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</si>
  <si>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</si>
  <si>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</si>
  <si>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</si>
  <si>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</si>
  <si>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</si>
  <si>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</si>
  <si>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</si>
  <si>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</si>
  <si>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</si>
  <si>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</si>
  <si>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</si>
  <si>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</si>
  <si>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</si>
  <si>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</si>
  <si>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</si>
  <si>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</si>
  <si>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</si>
  <si>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</si>
  <si>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</si>
  <si>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</si>
  <si>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</si>
  <si>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</si>
  <si>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</si>
  <si>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</si>
  <si>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</si>
  <si>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</si>
  <si>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</si>
  <si>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</si>
  <si>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</si>
  <si>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</si>
  <si>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</si>
  <si>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</si>
  <si>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</si>
  <si>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</si>
  <si>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</si>
  <si>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</si>
  <si>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</si>
  <si>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</si>
  <si>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</si>
  <si>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</si>
  <si>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</si>
  <si>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</si>
  <si>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</si>
  <si>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</si>
  <si>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</si>
  <si>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</si>
  <si>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</si>
  <si>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</si>
  <si>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</si>
  <si>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</si>
  <si>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</si>
  <si>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</si>
  <si>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</si>
  <si>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</si>
  <si>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</si>
  <si>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</si>
  <si>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</si>
  <si>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</si>
  <si>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</si>
  <si>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</si>
  <si>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</si>
  <si>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</si>
  <si>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</si>
  <si>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</si>
  <si>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</si>
  <si>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</si>
  <si>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</si>
  <si>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</si>
  <si>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</si>
  <si>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</si>
  <si>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</si>
  <si>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</si>
  <si>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</si>
  <si>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</si>
  <si>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</si>
  <si>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</si>
  <si>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</si>
  <si>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</si>
  <si>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</si>
  <si>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</si>
  <si>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</si>
  <si>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</si>
  <si>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</si>
  <si>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</si>
  <si>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</si>
  <si>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</si>
  <si>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</si>
  <si>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</si>
  <si>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</si>
  <si>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</si>
  <si>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</si>
  <si>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</si>
  <si>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</si>
  <si>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</si>
  <si>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</si>
  <si>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</si>
  <si>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</si>
  <si>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</si>
  <si>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</si>
  <si>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</si>
  <si>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</si>
  <si>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</si>
  <si>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</si>
  <si>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</si>
  <si>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</si>
  <si>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</si>
  <si>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</si>
  <si>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</si>
  <si>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</si>
  <si>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</si>
  <si>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</si>
  <si>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</si>
  <si>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</si>
  <si>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</si>
  <si>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</si>
  <si>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</si>
  <si>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</si>
  <si>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</si>
  <si>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</si>
  <si>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</si>
  <si>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</si>
  <si>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</si>
  <si>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</si>
  <si>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</si>
  <si>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</si>
  <si>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</si>
  <si>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</si>
  <si>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</si>
  <si>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</si>
  <si>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</si>
  <si>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</si>
  <si>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</si>
  <si>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</si>
  <si>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</si>
  <si>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</si>
  <si>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</si>
  <si>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</si>
  <si>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</si>
  <si>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</si>
  <si>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</si>
  <si>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</si>
  <si>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</si>
  <si>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</si>
  <si>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</si>
  <si>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</si>
  <si>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</si>
  <si>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</si>
  <si>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</si>
  <si>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</si>
  <si>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</si>
  <si>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</si>
  <si>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</si>
  <si>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</si>
  <si>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</si>
  <si>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</si>
  <si>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</si>
  <si>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</si>
  <si>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</si>
  <si>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</si>
  <si>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</si>
  <si>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</si>
  <si>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</si>
  <si>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</si>
  <si>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</si>
  <si>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</si>
  <si>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</si>
  <si>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</si>
  <si>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</si>
  <si>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</si>
  <si>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</si>
  <si>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</si>
  <si>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</si>
  <si>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</si>
  <si>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</si>
  <si>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</si>
  <si>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</si>
  <si>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</si>
  <si>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</si>
  <si>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</si>
  <si>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</si>
  <si>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</si>
  <si>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</si>
  <si>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</si>
  <si>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</si>
  <si>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</si>
  <si>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</si>
  <si>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</si>
  <si>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</si>
  <si>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</si>
  <si>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</si>
  <si>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</si>
  <si>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</si>
  <si>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</si>
  <si>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</si>
  <si>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</si>
  <si>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</si>
  <si>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</si>
  <si>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</si>
  <si>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</si>
  <si>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</si>
  <si>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</si>
  <si>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</si>
  <si>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</si>
  <si>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</si>
  <si>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</si>
  <si>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</si>
  <si>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</si>
  <si>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</si>
  <si>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</si>
  <si>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</si>
  <si>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</si>
  <si>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</si>
  <si>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</si>
  <si>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</si>
  <si>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</si>
  <si>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</si>
  <si>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</si>
  <si>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</si>
  <si>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</si>
  <si>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</si>
  <si>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</si>
  <si>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</si>
  <si>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</si>
  <si>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</si>
  <si>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</si>
  <si>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</si>
  <si>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</si>
  <si>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</si>
  <si>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</si>
  <si>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</si>
  <si>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</si>
  <si>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</si>
  <si>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</si>
  <si>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</si>
  <si>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</si>
  <si>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</si>
  <si>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</si>
  <si>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</si>
  <si>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</si>
  <si>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</si>
  <si>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</si>
  <si>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</si>
  <si>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</si>
  <si>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</si>
  <si>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</si>
  <si>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</si>
  <si>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</si>
  <si>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</si>
  <si>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</si>
  <si>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</si>
  <si>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</si>
  <si>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</si>
  <si>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</si>
  <si>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</si>
  <si>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</si>
  <si>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</si>
  <si>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</si>
  <si>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</si>
  <si>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</si>
  <si>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</si>
  <si>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</si>
  <si>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</si>
  <si>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</si>
  <si>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</si>
  <si>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</si>
  <si>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</si>
  <si>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</si>
  <si>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</si>
  <si>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</si>
  <si>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</si>
  <si>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</si>
  <si>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</si>
  <si>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</si>
  <si>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</si>
  <si>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</si>
  <si>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</si>
  <si>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</si>
  <si>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</si>
  <si>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</si>
  <si>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</si>
  <si>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</si>
  <si>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</si>
  <si>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</si>
  <si>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</si>
  <si>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</si>
  <si>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</si>
  <si>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</si>
  <si>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</si>
  <si>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</si>
  <si>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</si>
  <si>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</si>
  <si>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</si>
  <si>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</si>
  <si>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</si>
  <si>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</si>
  <si>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</si>
  <si>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</si>
  <si>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</si>
  <si>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</si>
  <si>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</si>
  <si>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</si>
  <si>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</si>
  <si>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</si>
  <si>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</si>
  <si>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</si>
  <si>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</si>
  <si>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</si>
  <si>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</si>
  <si>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</si>
  <si>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</si>
  <si>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</si>
  <si>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</si>
  <si>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</si>
  <si>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</si>
  <si>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</si>
  <si>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</si>
  <si>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</si>
  <si>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</si>
  <si>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</si>
  <si>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</si>
  <si>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</si>
  <si>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</si>
  <si>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</si>
  <si>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</si>
  <si>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</si>
  <si>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</si>
  <si>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</si>
  <si>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</si>
  <si>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</si>
  <si>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</si>
  <si>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</si>
  <si>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</si>
  <si>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</si>
  <si>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</si>
  <si>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</si>
  <si>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</si>
  <si>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</si>
  <si>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</si>
  <si>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</si>
  <si>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</si>
  <si>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</si>
  <si>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</si>
  <si>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</si>
  <si>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</si>
  <si>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</si>
  <si>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</si>
  <si>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</si>
  <si>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</si>
  <si>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</si>
  <si>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</si>
  <si>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</si>
  <si>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</si>
  <si>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</si>
  <si>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</si>
  <si>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</si>
  <si>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</si>
  <si>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</si>
  <si>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</si>
  <si>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</si>
  <si>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</si>
  <si>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</si>
  <si>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</si>
  <si>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</si>
  <si>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</si>
  <si>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</si>
  <si>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</si>
  <si>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</si>
  <si>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</si>
  <si>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</si>
  <si>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</si>
  <si>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</si>
  <si>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</si>
  <si>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</si>
  <si>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</si>
  <si>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</si>
  <si>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</si>
  <si>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</si>
  <si>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</si>
  <si>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</si>
  <si>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</si>
  <si>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</si>
  <si>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</si>
  <si>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</si>
  <si>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</si>
  <si>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</si>
  <si>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</si>
  <si>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</si>
  <si>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</si>
  <si>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</si>
  <si>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</si>
  <si>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</si>
  <si>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</si>
  <si>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</si>
  <si>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</si>
  <si>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</si>
  <si>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</si>
  <si>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</si>
  <si>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</si>
  <si>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</si>
  <si>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</si>
  <si>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</si>
  <si>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</si>
  <si>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</si>
  <si>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</si>
  <si>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</si>
  <si>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</si>
  <si>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</si>
  <si>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</si>
  <si>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</si>
  <si>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</si>
  <si>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</si>
  <si>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</si>
  <si>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</si>
  <si>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</si>
  <si>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</si>
  <si>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</si>
  <si>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</si>
  <si>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</si>
  <si>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</si>
  <si>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</si>
  <si>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</si>
  <si>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</si>
  <si>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</si>
  <si>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</si>
  <si>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</si>
  <si>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</si>
  <si>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</si>
  <si>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</si>
  <si>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</si>
  <si>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</si>
  <si>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</si>
  <si>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</si>
  <si>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</si>
  <si>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</si>
  <si>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</si>
  <si>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</si>
  <si>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</si>
  <si>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</si>
  <si>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</si>
  <si>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</si>
  <si>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</si>
  <si>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</si>
  <si>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</si>
  <si>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</si>
  <si>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</si>
  <si>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</si>
  <si>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</si>
  <si>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</si>
  <si>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</si>
  <si>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</si>
  <si>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</si>
  <si>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</si>
  <si>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</si>
  <si>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</si>
  <si>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</si>
  <si>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</si>
  <si>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</si>
  <si>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</si>
  <si>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</si>
  <si>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</si>
  <si>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</si>
  <si>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</si>
  <si>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</si>
  <si>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</si>
  <si>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</si>
  <si>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</si>
  <si>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</si>
  <si>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</si>
  <si>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</si>
  <si>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</si>
  <si>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</si>
  <si>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</si>
  <si>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</si>
  <si>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</si>
  <si>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</si>
  <si>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</si>
  <si>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</si>
  <si>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</si>
  <si>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</si>
  <si>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</si>
  <si>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</si>
  <si>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</si>
  <si>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</si>
  <si>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</si>
  <si>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</si>
  <si>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</si>
  <si>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</si>
  <si>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</si>
  <si>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</si>
  <si>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</si>
  <si>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</si>
  <si>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</si>
  <si>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</si>
  <si>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</si>
  <si>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</si>
  <si>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</si>
  <si>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</si>
  <si>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</si>
  <si>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</si>
  <si>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</si>
  <si>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</si>
  <si>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</si>
  <si>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</si>
  <si>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</si>
  <si>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</si>
  <si>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</si>
  <si>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</si>
  <si>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</si>
  <si>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</si>
  <si>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</si>
  <si>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</si>
  <si>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</si>
  <si>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</si>
  <si>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</si>
  <si>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</si>
  <si>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</si>
  <si>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</si>
  <si>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</si>
  <si>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</si>
  <si>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</si>
  <si>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</si>
  <si>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</si>
  <si>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</si>
  <si>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</si>
  <si>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</si>
  <si>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</si>
  <si>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</si>
  <si>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</si>
  <si>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</si>
  <si>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</si>
  <si>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</si>
  <si>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</si>
  <si>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</si>
  <si>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</si>
  <si>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</si>
  <si>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</si>
  <si>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</si>
  <si>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</si>
  <si>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</si>
  <si>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</si>
  <si>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</si>
  <si>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</si>
  <si>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</si>
  <si>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</si>
  <si>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</si>
  <si>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</si>
  <si>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</si>
  <si>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</si>
  <si>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</si>
  <si>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</si>
  <si>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</si>
  <si>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</si>
  <si>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</si>
  <si>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</si>
  <si>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</si>
  <si>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</si>
  <si>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</si>
  <si>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</si>
  <si>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</si>
  <si>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</si>
  <si>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</si>
  <si>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</si>
  <si>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</si>
  <si>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</si>
  <si>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</si>
  <si>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</si>
  <si>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</si>
  <si>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</si>
  <si>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</si>
  <si>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</si>
  <si>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</si>
  <si>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</si>
  <si>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</si>
  <si>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</si>
  <si>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</si>
  <si>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</si>
  <si>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</si>
  <si>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</si>
  <si>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</si>
  <si>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</si>
  <si>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</si>
  <si>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</si>
  <si>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</si>
  <si>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</si>
  <si>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</si>
  <si>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</si>
  <si>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</si>
  <si>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</si>
  <si>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</si>
  <si>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</si>
  <si>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</si>
  <si>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</si>
  <si>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</si>
  <si>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</si>
  <si>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</si>
  <si>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</si>
  <si>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</si>
  <si>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</si>
  <si>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</si>
  <si>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</si>
  <si>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</si>
  <si>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</si>
  <si>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</si>
  <si>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</si>
  <si>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</si>
  <si>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</si>
  <si>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</si>
  <si>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</si>
  <si>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</si>
  <si>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</si>
  <si>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</si>
  <si>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</si>
  <si>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</si>
  <si>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</si>
  <si>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</si>
  <si>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</si>
  <si>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</si>
  <si>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</si>
  <si>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</si>
  <si>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</si>
  <si>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</si>
  <si>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</si>
  <si>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</si>
  <si>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</si>
  <si>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</si>
  <si>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</si>
  <si>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</si>
  <si>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</si>
  <si>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</si>
  <si>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</si>
  <si>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</si>
  <si>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</si>
  <si>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</si>
  <si>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</si>
  <si>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</si>
  <si>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</si>
  <si>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</si>
  <si>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</si>
  <si>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</si>
  <si>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</si>
  <si>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</si>
  <si>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</si>
  <si>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</si>
  <si>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</si>
  <si>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</si>
  <si>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</si>
  <si>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</si>
  <si>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</si>
  <si>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</si>
  <si>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</si>
  <si>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</si>
  <si>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</si>
  <si>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</si>
  <si>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</si>
  <si>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</si>
  <si>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</si>
  <si>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</si>
  <si>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</si>
  <si>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</si>
  <si>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</si>
  <si>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</si>
  <si>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</si>
  <si>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</si>
  <si>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</si>
  <si>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</si>
  <si>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</si>
  <si>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</si>
  <si>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</si>
  <si>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</si>
  <si>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</si>
  <si>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</si>
  <si>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</si>
  <si>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</si>
  <si>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</si>
  <si>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</si>
  <si>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</si>
  <si>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</si>
  <si>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</si>
  <si>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</si>
  <si>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</si>
  <si>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</si>
  <si>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</si>
  <si>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</si>
  <si>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</si>
  <si>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</si>
  <si>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</si>
  <si>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</si>
  <si>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</si>
  <si>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</si>
  <si>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</si>
  <si>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</si>
  <si>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</si>
  <si>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</si>
  <si>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</si>
  <si>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</si>
  <si>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</si>
  <si>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</si>
  <si>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</si>
  <si>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</si>
  <si>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</si>
  <si>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</si>
  <si>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</si>
  <si>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</si>
  <si>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</si>
  <si>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</si>
  <si>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</si>
  <si>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</si>
  <si>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</si>
  <si>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</si>
  <si>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</si>
  <si>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</si>
  <si>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</si>
  <si>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</si>
  <si>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</si>
  <si>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</si>
  <si>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</si>
  <si>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</si>
  <si>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</si>
  <si>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</si>
  <si>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</si>
  <si>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</si>
  <si>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</si>
  <si>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</si>
  <si>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</si>
  <si>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</si>
  <si>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</si>
  <si>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</si>
  <si>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</si>
  <si>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</si>
  <si>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</si>
  <si>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</si>
  <si>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</si>
  <si>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</si>
  <si>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</si>
  <si>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</si>
  <si>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</si>
  <si>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</si>
  <si>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</si>
  <si>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</si>
  <si>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</si>
  <si>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</si>
  <si>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</si>
  <si>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</si>
  <si>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</si>
  <si>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</si>
  <si>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</si>
  <si>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</si>
  <si>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</si>
  <si>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</si>
  <si>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</si>
  <si>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</si>
  <si>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</si>
  <si>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</si>
  <si>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</si>
  <si>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</si>
  <si>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</si>
  <si>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</si>
  <si>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</si>
  <si>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</si>
  <si>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</si>
  <si>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</si>
  <si>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</si>
  <si>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</si>
  <si>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</si>
  <si>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</si>
  <si>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</si>
  <si>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</si>
  <si>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</si>
  <si>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</si>
  <si>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</si>
  <si>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</si>
  <si>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</si>
  <si>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</si>
  <si>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</si>
  <si>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</si>
  <si>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</si>
  <si>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</si>
  <si>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</si>
  <si>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</si>
  <si>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</si>
  <si>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</si>
  <si>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</si>
  <si>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</si>
  <si>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</si>
  <si>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</si>
  <si>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</si>
  <si>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</si>
  <si>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</si>
  <si>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</si>
  <si>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</si>
  <si>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</si>
  <si>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</si>
  <si>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</si>
  <si>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</si>
  <si>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</si>
  <si>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</si>
  <si>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</si>
  <si>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</si>
  <si>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</si>
  <si>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</si>
  <si>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</si>
  <si>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</si>
  <si>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</si>
  <si>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</si>
  <si>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</si>
  <si>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</si>
  <si>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</si>
  <si>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</si>
  <si>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</si>
  <si>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</si>
  <si>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</si>
  <si>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</si>
  <si>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</si>
  <si>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</si>
  <si>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</si>
  <si>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</si>
  <si>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</si>
  <si>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</si>
  <si>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</si>
  <si>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</si>
  <si>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</si>
  <si>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</si>
  <si>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</si>
  <si>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</si>
  <si>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</si>
  <si>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</si>
  <si>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</si>
  <si>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</si>
  <si>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</si>
  <si>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</si>
  <si>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</si>
  <si>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</si>
  <si>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</si>
  <si>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</si>
  <si>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</si>
  <si>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</si>
  <si>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</si>
  <si>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</si>
  <si>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</si>
  <si>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</si>
  <si>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</si>
  <si>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</si>
  <si>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</si>
  <si>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</si>
  <si>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</si>
  <si>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</si>
  <si>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</si>
  <si>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</si>
  <si>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</si>
  <si>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</si>
  <si>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</si>
  <si>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</si>
  <si>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</si>
  <si>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</si>
  <si>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</si>
  <si>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</si>
  <si>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</si>
  <si>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</si>
  <si>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</si>
  <si>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</si>
  <si>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</si>
  <si>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</si>
  <si>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</si>
  <si>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</si>
  <si>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</si>
  <si>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</si>
  <si>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</si>
  <si>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</si>
  <si>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</si>
  <si>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</si>
  <si>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</si>
  <si>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</si>
  <si>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</si>
  <si>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</si>
  <si>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</si>
  <si>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</si>
  <si>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</si>
  <si>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</si>
  <si>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</si>
  <si>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</si>
  <si>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</si>
  <si>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</si>
  <si>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</si>
  <si>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</si>
  <si>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</si>
  <si>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</si>
  <si>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</si>
  <si>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</si>
  <si>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</si>
  <si>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</si>
  <si>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</si>
  <si>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</si>
  <si>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</si>
  <si>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</si>
  <si>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</si>
  <si>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</si>
  <si>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</si>
  <si>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</si>
  <si>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</si>
  <si>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</si>
  <si>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</si>
  <si>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</si>
  <si>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</si>
  <si>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</si>
  <si>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</si>
  <si>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</si>
  <si>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</si>
  <si>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</si>
  <si>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</si>
  <si>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</si>
  <si>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</si>
  <si>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</si>
  <si>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</si>
  <si>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</si>
  <si>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</si>
  <si>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</si>
  <si>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</si>
  <si>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</si>
  <si>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</si>
  <si>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</si>
  <si>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</si>
  <si>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</si>
  <si>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</si>
  <si>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</si>
  <si>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</si>
  <si>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</si>
  <si>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</si>
  <si>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</si>
  <si>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</si>
  <si>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</si>
  <si>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</si>
  <si>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</si>
  <si>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</si>
  <si>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</si>
  <si>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</si>
  <si>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</si>
  <si>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</si>
  <si>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</si>
  <si>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</si>
  <si>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</si>
  <si>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</si>
  <si>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</si>
  <si>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</si>
  <si>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</si>
  <si>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</si>
  <si>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</si>
  <si>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</si>
  <si>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</si>
  <si>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</si>
  <si>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</si>
  <si>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</si>
  <si>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</si>
  <si>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</si>
  <si>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</si>
  <si>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</si>
  <si>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</si>
  <si>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</si>
  <si>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</si>
  <si>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</si>
  <si>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</si>
  <si>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</si>
  <si>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</si>
  <si>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</si>
  <si>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</si>
  <si>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</si>
  <si>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</si>
  <si>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</si>
  <si>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</si>
  <si>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</si>
  <si>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</si>
  <si>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</si>
  <si>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</si>
  <si>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</si>
  <si>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</si>
  <si>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</si>
  <si>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</si>
  <si>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</si>
  <si>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</si>
  <si>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</si>
  <si>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</si>
  <si>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</si>
  <si>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</si>
  <si>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</si>
  <si>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</si>
  <si>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</si>
  <si>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</si>
  <si>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</si>
  <si>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</si>
  <si>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</si>
  <si>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</si>
  <si>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</si>
  <si>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</si>
  <si>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</si>
  <si>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</si>
  <si>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</si>
  <si>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</si>
  <si>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</si>
  <si>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</si>
  <si>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</si>
  <si>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</si>
  <si>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</si>
  <si>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</si>
  <si>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</si>
  <si>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</si>
  <si>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</si>
  <si>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</si>
  <si>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</si>
  <si>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</si>
  <si>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</si>
  <si>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</si>
  <si>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</si>
  <si>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</si>
  <si>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</si>
  <si>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</si>
  <si>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</si>
  <si>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</si>
  <si>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</si>
  <si>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</si>
  <si>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</si>
  <si>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</si>
  <si>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</si>
  <si>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</si>
  <si>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</si>
  <si>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</si>
  <si>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</si>
  <si>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</si>
  <si>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</si>
  <si>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</si>
  <si>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</si>
  <si>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</si>
  <si>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</si>
  <si>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</si>
  <si>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</si>
  <si>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</si>
  <si>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</si>
  <si>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</si>
  <si>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</si>
  <si>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</si>
  <si>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</si>
  <si>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</si>
  <si>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</si>
  <si>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</si>
  <si>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</si>
  <si>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</si>
  <si>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</si>
  <si>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</si>
  <si>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</si>
  <si>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</si>
  <si>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</si>
  <si>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</si>
  <si>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</si>
  <si>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</si>
  <si>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</si>
  <si>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</si>
  <si>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</si>
  <si>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</si>
  <si>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</si>
  <si>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</si>
  <si>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</si>
  <si>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</si>
  <si>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</si>
  <si>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</si>
  <si>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</si>
  <si>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</si>
  <si>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</si>
  <si>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</si>
  <si>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</si>
  <si>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</si>
  <si>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</si>
  <si>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</si>
  <si>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</si>
  <si>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</si>
  <si>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</si>
  <si>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</si>
  <si>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</si>
  <si>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</si>
  <si>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</si>
  <si>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</si>
  <si>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</si>
  <si>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</si>
  <si>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</si>
  <si>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</si>
  <si>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</si>
  <si>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</si>
  <si>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</si>
  <si>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</si>
  <si>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</si>
  <si>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</si>
  <si>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</si>
  <si>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</si>
  <si>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</si>
  <si>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</si>
  <si>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</si>
  <si>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</si>
  <si>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</si>
  <si>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</si>
  <si>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</si>
  <si>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</si>
  <si>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</si>
  <si>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</si>
  <si>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</si>
  <si>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</si>
  <si>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</si>
  <si>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</si>
  <si>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</si>
  <si>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</si>
  <si>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</si>
  <si>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</si>
  <si>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</si>
  <si>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</si>
  <si>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</si>
  <si>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</si>
  <si>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</si>
  <si>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</si>
  <si>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</si>
  <si>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</si>
  <si>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</si>
  <si>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</si>
  <si>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</si>
  <si>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</si>
  <si>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</si>
  <si>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</si>
  <si>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</si>
  <si>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</si>
  <si>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</si>
  <si>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</si>
  <si>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</si>
  <si>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</si>
  <si>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</si>
  <si>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</si>
  <si>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</si>
  <si>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</si>
  <si>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</si>
  <si>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</si>
  <si>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</si>
  <si>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</si>
  <si>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</si>
  <si>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</si>
  <si>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</si>
  <si>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</si>
  <si>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</si>
  <si>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</si>
  <si>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</si>
  <si>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</si>
  <si>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</si>
  <si>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</si>
  <si>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</si>
  <si>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</si>
  <si>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</si>
  <si>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</si>
  <si>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</si>
  <si>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</si>
  <si>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</si>
  <si>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</si>
  <si>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</si>
  <si>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</si>
  <si>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</si>
  <si>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</si>
  <si>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</si>
  <si>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</si>
  <si>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</si>
  <si>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</si>
  <si>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</si>
  <si>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</si>
  <si>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</si>
  <si>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</si>
  <si>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</si>
  <si>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</si>
  <si>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</si>
  <si>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</si>
  <si>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</si>
  <si>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</si>
  <si>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</si>
  <si>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</si>
  <si>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</si>
  <si>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</si>
  <si>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</si>
  <si>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</si>
  <si>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</si>
  <si>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</si>
  <si>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</si>
  <si>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</si>
  <si>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</si>
  <si>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</si>
  <si>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</si>
  <si>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</si>
  <si>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</si>
  <si>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</si>
  <si>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</si>
  <si>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</si>
  <si>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</si>
  <si>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</si>
  <si>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</si>
  <si>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</si>
  <si>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</si>
  <si>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</si>
  <si>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</si>
  <si>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</si>
  <si>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</si>
  <si>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</si>
  <si>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</si>
  <si>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</si>
  <si>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</si>
  <si>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</si>
  <si>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</si>
  <si>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</si>
  <si>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</si>
  <si>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</si>
  <si>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</si>
  <si>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</si>
  <si>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</si>
  <si>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</si>
  <si>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</si>
  <si>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</si>
  <si>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</si>
  <si>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</si>
  <si>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</si>
  <si>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</si>
  <si>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</si>
  <si>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</si>
  <si>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</si>
  <si>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</si>
  <si>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</si>
  <si>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</si>
  <si>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</si>
  <si>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</si>
  <si>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</si>
  <si>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</si>
  <si>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</si>
  <si>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</si>
  <si>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</si>
  <si>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</si>
  <si>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</si>
  <si>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</si>
  <si>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</si>
  <si>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</si>
  <si>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</si>
  <si>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</si>
  <si>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</si>
  <si>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</si>
  <si>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</si>
  <si>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</si>
  <si>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</si>
  <si>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</si>
  <si>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</si>
  <si>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</si>
  <si>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</si>
  <si>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</si>
  <si>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</si>
  <si>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</si>
  <si>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</si>
  <si>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</si>
  <si>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</si>
  <si>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</si>
  <si>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</si>
  <si>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</si>
  <si>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</si>
  <si>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</si>
  <si>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</si>
  <si>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</si>
  <si>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</si>
  <si>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</si>
  <si>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</si>
  <si>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</si>
  <si>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</si>
  <si>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</si>
  <si>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</si>
  <si>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</si>
  <si>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</si>
  <si>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</si>
  <si>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</si>
  <si>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</si>
  <si>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</si>
  <si>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</si>
  <si>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</si>
  <si>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</si>
  <si>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</si>
  <si>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</si>
  <si>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</si>
  <si>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</si>
  <si>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</si>
  <si>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</si>
  <si>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</si>
  <si>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</si>
  <si>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</si>
  <si>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</si>
  <si>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</si>
  <si>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</si>
  <si>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</si>
  <si>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</si>
  <si>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</si>
  <si>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</si>
  <si>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</si>
  <si>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</si>
  <si>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</si>
  <si>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</si>
  <si>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</si>
  <si>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</si>
  <si>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</si>
  <si>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</si>
  <si>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</si>
  <si>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</si>
  <si>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</si>
  <si>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</si>
  <si>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</si>
  <si>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</si>
  <si>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</si>
  <si>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</si>
  <si>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</si>
  <si>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</si>
  <si>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</si>
  <si>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</si>
  <si>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</si>
  <si>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</si>
  <si>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</si>
  <si>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</si>
  <si>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</si>
  <si>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</si>
  <si>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</si>
  <si>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</si>
  <si>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</si>
  <si>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</si>
  <si>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</si>
  <si>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</si>
  <si>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</si>
  <si>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</si>
  <si>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</si>
  <si>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</si>
  <si>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</si>
  <si>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</si>
  <si>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</si>
  <si>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</si>
  <si>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</si>
  <si>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</si>
  <si>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</si>
  <si>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</si>
  <si>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</si>
  <si>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</si>
  <si>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</si>
  <si>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</si>
  <si>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</si>
  <si>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</si>
  <si>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</si>
  <si>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</si>
  <si>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</si>
  <si>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</si>
  <si>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</si>
  <si>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</si>
  <si>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</si>
  <si>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</si>
  <si>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</si>
  <si>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</si>
  <si>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</si>
  <si>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</si>
  <si>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</si>
  <si>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</si>
  <si>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</si>
  <si>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</si>
  <si>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</si>
  <si>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</si>
  <si>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</si>
  <si>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</si>
  <si>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</si>
  <si>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</si>
  <si>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</si>
  <si>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</si>
  <si>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</si>
  <si>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</si>
  <si>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</si>
  <si>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</si>
  <si>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</si>
  <si>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</si>
  <si>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</si>
  <si>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</si>
  <si>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</si>
  <si>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</si>
  <si>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</si>
  <si>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</si>
  <si>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</si>
  <si>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</si>
  <si>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</si>
  <si>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</si>
  <si>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</si>
  <si>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</si>
  <si>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</si>
  <si>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</si>
  <si>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</si>
  <si>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</si>
  <si>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</si>
  <si>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</si>
  <si>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</si>
  <si>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</si>
  <si>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</si>
  <si>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</si>
  <si>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</si>
  <si>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</si>
  <si>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</si>
  <si>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</si>
  <si>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</si>
  <si>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</si>
  <si>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</si>
  <si>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</si>
  <si>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</si>
  <si>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</si>
  <si>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</si>
  <si>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</si>
  <si>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</si>
  <si>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</si>
  <si>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</si>
  <si>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</si>
  <si>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</si>
  <si>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</si>
  <si>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</si>
  <si>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</si>
  <si>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</si>
  <si>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</si>
  <si>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</si>
  <si>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</si>
  <si>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</si>
  <si>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</si>
  <si>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</si>
  <si>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</si>
  <si>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</si>
  <si>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</si>
  <si>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</si>
  <si>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</si>
  <si>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</si>
  <si>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</si>
  <si>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</si>
  <si>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</si>
  <si>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</si>
  <si>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</si>
  <si>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</si>
  <si>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</si>
  <si>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</si>
  <si>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</si>
  <si>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</si>
  <si>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</si>
  <si>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</si>
  <si>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</si>
  <si>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</si>
  <si>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</si>
  <si>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</si>
  <si>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</si>
  <si>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</si>
  <si>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</si>
  <si>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</si>
  <si>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</si>
  <si>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</si>
  <si>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</si>
  <si>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</si>
  <si>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</si>
  <si>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</si>
  <si>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</si>
  <si>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</si>
  <si>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</si>
  <si>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</si>
  <si>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</si>
  <si>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</si>
  <si>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</si>
  <si>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</si>
  <si>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</si>
  <si>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</si>
  <si>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</si>
  <si>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</si>
  <si>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</si>
  <si>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</si>
  <si>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</si>
  <si>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</si>
  <si>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</si>
  <si>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</si>
  <si>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</si>
  <si>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</si>
  <si>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</si>
  <si>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</si>
  <si>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</si>
  <si>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</si>
  <si>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</si>
  <si>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</si>
  <si>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</si>
  <si>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</si>
  <si>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</si>
  <si>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</si>
  <si>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</si>
  <si>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</si>
  <si>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</si>
  <si>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</si>
  <si>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</si>
  <si>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</si>
  <si>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</si>
  <si>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</si>
  <si>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</si>
  <si>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</si>
  <si>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</si>
  <si>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</si>
  <si>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</si>
  <si>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</si>
  <si>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</si>
  <si>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</si>
  <si>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</si>
  <si>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</si>
  <si>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</si>
  <si>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</si>
  <si>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</si>
  <si>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</si>
  <si>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</si>
  <si>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</si>
  <si>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</si>
  <si>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</si>
  <si>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</si>
  <si>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</si>
  <si>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</si>
  <si>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</si>
  <si>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</si>
  <si>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</si>
  <si>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</si>
  <si>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</si>
  <si>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</si>
  <si>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</si>
  <si>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</si>
  <si>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</si>
  <si>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</si>
  <si>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</si>
  <si>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</si>
  <si>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</si>
  <si>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</si>
  <si>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</si>
  <si>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</si>
  <si>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</si>
  <si>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</si>
  <si>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</si>
  <si>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</si>
  <si>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</si>
  <si>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</si>
  <si>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</si>
  <si>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</si>
  <si>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</si>
  <si>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</si>
  <si>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</si>
  <si>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</si>
  <si>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</si>
  <si>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</si>
  <si>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</si>
  <si>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</si>
  <si>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</si>
  <si>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</si>
  <si>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</si>
  <si>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</si>
  <si>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</si>
  <si>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</si>
  <si>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</si>
  <si>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</si>
  <si>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</si>
  <si>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</si>
  <si>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</si>
  <si>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</si>
  <si>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</si>
  <si>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</si>
  <si>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</si>
  <si>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</si>
  <si>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</si>
  <si>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</si>
  <si>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</si>
  <si>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</si>
  <si>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</si>
  <si>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</si>
  <si>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</si>
  <si>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</si>
  <si>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</si>
  <si>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</si>
  <si>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</si>
  <si>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</si>
  <si>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</si>
  <si>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</si>
  <si>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</si>
  <si>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</si>
  <si>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</si>
  <si>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</si>
  <si>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</si>
  <si>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</si>
  <si>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</si>
  <si>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</si>
  <si>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</si>
  <si>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</si>
  <si>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</si>
  <si>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</si>
  <si>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</si>
  <si>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</si>
  <si>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</si>
  <si>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</si>
  <si>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</si>
  <si>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</si>
  <si>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</si>
  <si>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</si>
  <si>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</si>
  <si>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</si>
  <si>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</si>
  <si>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</si>
  <si>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</si>
  <si>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</si>
  <si>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</si>
  <si>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</si>
  <si>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</si>
  <si>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</si>
  <si>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</si>
  <si>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</si>
  <si>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</si>
  <si>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</si>
  <si>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</si>
  <si>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</si>
  <si>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</si>
  <si>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</si>
  <si>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</si>
  <si>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</si>
  <si>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</si>
  <si>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</si>
  <si>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</si>
  <si>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</si>
  <si>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</si>
  <si>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</si>
  <si>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</si>
  <si>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</si>
  <si>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</si>
  <si>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</si>
  <si>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</si>
  <si>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</si>
  <si>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</si>
  <si>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</si>
  <si>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</si>
  <si>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</si>
  <si>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</si>
  <si>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</si>
  <si>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</si>
  <si>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</si>
  <si>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</si>
  <si>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</si>
  <si>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</si>
  <si>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</si>
  <si>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</si>
  <si>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</si>
  <si>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</si>
  <si>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</si>
  <si>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</si>
  <si>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</si>
  <si>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</si>
  <si>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</si>
  <si>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</si>
  <si>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</si>
  <si>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</si>
  <si>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</si>
  <si>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</si>
  <si>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</si>
  <si>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</si>
  <si>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</si>
  <si>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</si>
  <si>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</si>
  <si>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</si>
  <si>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</si>
  <si>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</si>
  <si>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</si>
  <si>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</si>
  <si>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</si>
  <si>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</si>
  <si>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</si>
  <si>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</si>
  <si>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</si>
  <si>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</si>
  <si>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</si>
  <si>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</si>
  <si>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</si>
  <si>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</si>
  <si>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</si>
  <si>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</si>
  <si>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</si>
  <si>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</si>
  <si>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</si>
  <si>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</si>
  <si>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</si>
  <si>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</si>
  <si>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</si>
  <si>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</si>
  <si>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</si>
  <si>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</si>
  <si>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</si>
  <si>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</si>
  <si>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</si>
  <si>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</si>
  <si>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</si>
  <si>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</si>
  <si>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</si>
  <si>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</si>
  <si>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</si>
  <si>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</si>
  <si>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</si>
  <si>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</si>
  <si>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</si>
  <si>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</si>
  <si>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</si>
  <si>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</si>
  <si>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</si>
  <si>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</si>
  <si>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</si>
  <si>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</si>
  <si>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</si>
  <si>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</si>
  <si>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</si>
  <si>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</si>
  <si>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</si>
  <si>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</si>
  <si>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</si>
  <si>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</si>
  <si>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</si>
  <si>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</si>
  <si>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</si>
  <si>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</si>
  <si>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</si>
  <si>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</si>
  <si>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</si>
  <si>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</si>
  <si>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</si>
  <si>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</si>
  <si>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</si>
  <si>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</si>
  <si>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</si>
  <si>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</si>
  <si>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</si>
  <si>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</si>
  <si>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</si>
  <si>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</si>
  <si>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</si>
  <si>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</si>
  <si>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</si>
  <si>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</si>
  <si>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</si>
  <si>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</si>
  <si>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</si>
  <si>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</si>
  <si>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</si>
  <si>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</si>
  <si>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</si>
  <si>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</si>
  <si>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</si>
  <si>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</si>
  <si>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</si>
  <si>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</si>
  <si>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</si>
  <si>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</si>
  <si>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</si>
  <si>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</si>
  <si>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</si>
  <si>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</si>
  <si>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</si>
  <si>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</si>
  <si>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</si>
  <si>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</si>
  <si>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</si>
  <si>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</si>
  <si>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</si>
  <si>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</si>
  <si>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</si>
  <si>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</si>
  <si>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</si>
  <si>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</si>
  <si>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</si>
  <si>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</si>
  <si>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</si>
  <si>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</si>
  <si>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</si>
  <si>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</si>
  <si>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</si>
  <si>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</si>
  <si>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</si>
  <si>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</si>
  <si>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</si>
  <si>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</si>
  <si>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</si>
  <si>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</si>
  <si>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</si>
  <si>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</si>
  <si>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</si>
  <si>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</si>
  <si>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</si>
  <si>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</si>
  <si>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</si>
  <si>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</si>
  <si>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</si>
  <si>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</si>
  <si>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</si>
  <si>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</si>
  <si>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</si>
  <si>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</si>
  <si>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</si>
  <si>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</si>
  <si>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</si>
  <si>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</si>
  <si>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</si>
  <si>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</si>
  <si>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</si>
  <si>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</si>
  <si>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</si>
  <si>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</si>
  <si>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</si>
  <si>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</si>
  <si>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</si>
  <si>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</si>
  <si>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</si>
  <si>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</si>
  <si>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</si>
  <si>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</si>
  <si>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</si>
  <si>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</si>
  <si>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</si>
  <si>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</si>
  <si>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</si>
  <si>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</si>
  <si>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</si>
  <si>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</si>
  <si>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</si>
  <si>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</si>
  <si>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</si>
  <si>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</si>
  <si>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</si>
  <si>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</si>
  <si>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</si>
  <si>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</si>
  <si>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</si>
  <si>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</si>
  <si>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</si>
  <si>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</si>
  <si>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</si>
  <si>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</si>
  <si>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</si>
  <si>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</si>
  <si>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</si>
  <si>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</si>
  <si>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</si>
  <si>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</si>
  <si>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</si>
  <si>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</si>
  <si>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</si>
  <si>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</si>
  <si>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</si>
  <si>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</si>
  <si>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</si>
  <si>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</si>
  <si>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</si>
  <si>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</si>
  <si>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</si>
  <si>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</si>
  <si>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</si>
  <si>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</si>
  <si>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</si>
  <si>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</si>
  <si>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</si>
  <si>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</si>
  <si>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</si>
  <si>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</si>
  <si>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</si>
  <si>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</si>
  <si>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</si>
  <si>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</si>
  <si>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</si>
  <si>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</si>
  <si>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</si>
  <si>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</si>
  <si>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</si>
  <si>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</si>
  <si>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</si>
  <si>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</si>
  <si>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</si>
  <si>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</si>
  <si>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</si>
  <si>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</si>
  <si>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</si>
  <si>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</si>
  <si>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</si>
  <si>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</si>
  <si>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</si>
  <si>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</si>
  <si>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</si>
  <si>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</si>
  <si>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</si>
  <si>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</si>
  <si>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</si>
  <si>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</si>
  <si>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</si>
  <si>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</si>
  <si>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</si>
  <si>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</si>
  <si>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</si>
  <si>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</si>
  <si>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</si>
  <si>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</si>
  <si>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</si>
  <si>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</si>
  <si>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</si>
  <si>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</si>
  <si>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</si>
  <si>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</si>
  <si>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</si>
  <si>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</si>
  <si>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</si>
  <si>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</si>
  <si>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</si>
  <si>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</si>
  <si>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</si>
  <si>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</si>
  <si>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</si>
  <si>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</si>
  <si>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</si>
  <si>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</si>
  <si>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</si>
  <si>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</si>
  <si>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</si>
  <si>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</si>
  <si>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</si>
  <si>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</si>
  <si>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</si>
  <si>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</si>
  <si>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</si>
  <si>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</si>
  <si>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</si>
  <si>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</si>
  <si>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</si>
  <si>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</si>
  <si>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</si>
  <si>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</si>
  <si>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</si>
  <si>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</si>
  <si>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</si>
  <si>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</si>
  <si>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</si>
  <si>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</si>
  <si>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</si>
  <si>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</si>
  <si>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</si>
  <si>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</si>
  <si>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</si>
  <si>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</si>
  <si>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</si>
  <si>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</si>
  <si>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</si>
  <si>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</si>
  <si>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</si>
  <si>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</si>
  <si>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</si>
  <si>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</si>
  <si>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</si>
  <si>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</si>
  <si>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</si>
  <si>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</si>
  <si>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</si>
  <si>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</si>
  <si>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</si>
  <si>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</si>
  <si>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</si>
  <si>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</si>
  <si>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</si>
  <si>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</si>
  <si>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</si>
  <si>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</si>
  <si>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</si>
  <si>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</si>
  <si>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</si>
  <si>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</si>
  <si>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</si>
  <si>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</si>
  <si>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</si>
  <si>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</si>
  <si>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</si>
  <si>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</si>
  <si>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</si>
  <si>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</si>
  <si>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</si>
  <si>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</si>
  <si>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</si>
  <si>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</si>
  <si>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</si>
  <si>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</si>
  <si>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</si>
  <si>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</si>
  <si>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</si>
  <si>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</si>
  <si>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</si>
  <si>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</si>
  <si>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</si>
  <si>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</si>
  <si>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</si>
  <si>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</si>
  <si>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</si>
  <si>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</si>
  <si>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</si>
  <si>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</si>
  <si>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</si>
  <si>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</si>
  <si>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</si>
  <si>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</si>
  <si>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</si>
  <si>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</si>
  <si>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</si>
  <si>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</si>
  <si>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</si>
  <si>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</si>
  <si>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</si>
  <si>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</si>
  <si>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</si>
  <si>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</si>
  <si>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</si>
  <si>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</si>
  <si>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</si>
  <si>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</si>
  <si>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</si>
  <si>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</si>
  <si>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</si>
  <si>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</si>
  <si>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</si>
  <si>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</si>
  <si>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</si>
  <si>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</si>
  <si>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</si>
  <si>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</si>
  <si>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</si>
  <si>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</si>
  <si>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</si>
  <si>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</si>
  <si>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</si>
  <si>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</si>
  <si>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</si>
  <si>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</si>
  <si>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</si>
  <si>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</si>
  <si>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</si>
  <si>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</si>
  <si>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</si>
  <si>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</si>
  <si>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</si>
  <si>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</si>
  <si>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</si>
  <si>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</si>
  <si>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</si>
  <si>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</si>
  <si>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</si>
  <si>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</si>
  <si>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</si>
  <si>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</si>
  <si>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</si>
  <si>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</si>
  <si>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</si>
  <si>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</si>
  <si>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</si>
  <si>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</si>
  <si>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</si>
  <si>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</si>
  <si>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</si>
  <si>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</si>
  <si>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</si>
  <si>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</si>
  <si>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</si>
  <si>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</si>
  <si>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</si>
  <si>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</si>
  <si>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</si>
  <si>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</si>
  <si>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</si>
  <si>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</si>
  <si>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</si>
  <si>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</si>
  <si>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</si>
  <si>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</si>
  <si>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</si>
  <si>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</si>
  <si>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</si>
  <si>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</si>
  <si>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</si>
  <si>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</si>
  <si>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</si>
  <si>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</si>
  <si>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</si>
  <si>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</si>
  <si>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</si>
  <si>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</si>
  <si>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</si>
  <si>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</si>
  <si>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</si>
  <si>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</si>
  <si>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</si>
  <si>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</si>
  <si>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</si>
  <si>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</si>
  <si>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</si>
  <si>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</si>
  <si>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</si>
  <si>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</si>
  <si>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</si>
  <si>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</si>
  <si>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</si>
  <si>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</si>
  <si>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</si>
  <si>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</si>
  <si>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</si>
  <si>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</si>
  <si>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</si>
  <si>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</si>
  <si>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</si>
  <si>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</si>
  <si>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</si>
  <si>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</si>
  <si>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</si>
  <si>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</si>
  <si>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</si>
  <si>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</si>
  <si>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</si>
  <si>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</si>
  <si>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</si>
  <si>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</si>
  <si>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</si>
  <si>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</si>
  <si>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</si>
  <si>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</si>
  <si>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</si>
  <si>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</si>
  <si>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</si>
  <si>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</si>
  <si>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</si>
  <si>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</si>
  <si>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</si>
  <si>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</si>
  <si>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</si>
  <si>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</si>
  <si>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</si>
  <si>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</si>
  <si>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</si>
  <si>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</si>
  <si>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</si>
  <si>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</si>
  <si>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</si>
  <si>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</si>
  <si>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</si>
  <si>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</si>
  <si>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</si>
  <si>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</si>
  <si>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</si>
  <si>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</si>
  <si>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</si>
  <si>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</si>
  <si>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</si>
  <si>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</si>
  <si>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</si>
  <si>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</si>
  <si>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</si>
  <si>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</si>
  <si>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</si>
  <si>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</si>
  <si>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</si>
  <si>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</si>
  <si>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</si>
  <si>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</si>
  <si>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</si>
  <si>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</si>
  <si>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</si>
  <si>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</si>
  <si>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</si>
  <si>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</si>
  <si>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</si>
  <si>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</si>
  <si>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</si>
  <si>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</si>
  <si>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</si>
  <si>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</si>
  <si>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</si>
  <si>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</si>
  <si>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</si>
  <si>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</si>
  <si>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</si>
  <si>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</si>
  <si>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</si>
  <si>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</si>
  <si>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</si>
  <si>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</si>
  <si>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</si>
  <si>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</si>
  <si>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</si>
  <si>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</si>
  <si>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</si>
  <si>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</si>
  <si>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</si>
  <si>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</si>
  <si>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</si>
  <si>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</si>
  <si>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</si>
  <si>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</si>
  <si>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</si>
  <si>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</si>
  <si>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</si>
  <si>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</si>
  <si>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</si>
  <si>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</si>
  <si>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</si>
  <si>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</si>
  <si>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</si>
  <si>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</si>
  <si>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</si>
  <si>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</si>
  <si>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</si>
  <si>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</si>
  <si>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</si>
  <si>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</si>
  <si>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</si>
  <si>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</si>
  <si>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</si>
  <si>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</si>
  <si>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</si>
  <si>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</si>
  <si>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</si>
  <si>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</si>
  <si>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</si>
  <si>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</si>
  <si>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</si>
  <si>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</si>
  <si>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</si>
  <si>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</si>
  <si>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</si>
  <si>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</si>
  <si>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</si>
  <si>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</si>
  <si>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</si>
  <si>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</si>
  <si>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</si>
  <si>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</si>
  <si>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</si>
  <si>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</si>
  <si>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</si>
  <si>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</si>
  <si>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</si>
  <si>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</si>
  <si>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</si>
  <si>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</si>
  <si>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</si>
  <si>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</si>
  <si>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</si>
  <si>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</si>
  <si>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</si>
  <si>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</si>
  <si>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</si>
  <si>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</si>
  <si>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</si>
  <si>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</si>
  <si>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</si>
  <si>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</si>
  <si>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</si>
  <si>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</si>
  <si>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</si>
  <si>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</si>
  <si>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</si>
  <si>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</si>
  <si>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</si>
  <si>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</si>
  <si>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</si>
  <si>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</si>
  <si>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</si>
  <si>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</si>
  <si>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</si>
  <si>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</si>
  <si>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</si>
  <si>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</si>
  <si>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</si>
  <si>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</si>
  <si>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</si>
  <si>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</si>
  <si>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</si>
  <si>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</si>
  <si>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</si>
  <si>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</si>
  <si>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</si>
  <si>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</si>
  <si>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</si>
  <si>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</si>
  <si>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</si>
  <si>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</si>
  <si>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</si>
  <si>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</si>
  <si>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</si>
  <si>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</si>
  <si>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</si>
  <si>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</si>
  <si>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</si>
  <si>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</si>
  <si>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</si>
  <si>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</si>
  <si>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</si>
  <si>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</si>
  <si>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</si>
  <si>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</si>
  <si>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</si>
  <si>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</si>
  <si>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</si>
  <si>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</si>
  <si>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</si>
  <si>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</si>
  <si>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</si>
  <si>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</si>
  <si>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</si>
  <si>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</si>
  <si>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</si>
  <si>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</si>
  <si>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</si>
  <si>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</si>
  <si>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</si>
  <si>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</si>
  <si>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</si>
  <si>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</si>
  <si>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</si>
  <si>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</si>
  <si>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</si>
  <si>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</si>
  <si>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</si>
  <si>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</si>
  <si>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</si>
  <si>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</si>
  <si>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</si>
  <si>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</si>
  <si>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</si>
  <si>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</si>
  <si>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</si>
  <si>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</si>
  <si>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</si>
  <si>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</si>
  <si>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</si>
  <si>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</si>
  <si>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</si>
  <si>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</si>
  <si>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</si>
  <si>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</si>
  <si>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</si>
  <si>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</si>
  <si>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</si>
  <si>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</si>
  <si>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</si>
  <si>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</si>
  <si>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</si>
  <si>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</si>
  <si>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</si>
  <si>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</si>
  <si>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</si>
  <si>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</si>
  <si>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</si>
  <si>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</si>
  <si>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</si>
  <si>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</si>
  <si>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</si>
  <si>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</si>
  <si>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</si>
  <si>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</si>
  <si>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</si>
  <si>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</si>
  <si>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</si>
  <si>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</si>
  <si>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</si>
  <si>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</si>
  <si>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</si>
  <si>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</si>
  <si>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</si>
  <si>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</si>
  <si>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</si>
  <si>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</si>
  <si>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</si>
  <si>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</si>
  <si>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</si>
  <si>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</si>
  <si>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</si>
  <si>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</si>
  <si>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</si>
  <si>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</si>
  <si>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</si>
  <si>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</si>
  <si>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</si>
  <si>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</si>
  <si>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</si>
  <si>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</si>
  <si>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</si>
  <si>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</si>
  <si>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</si>
  <si>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</si>
  <si>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</si>
  <si>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</si>
  <si>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</si>
  <si>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</si>
  <si>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</si>
  <si>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</si>
  <si>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</si>
  <si>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</si>
  <si>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</si>
  <si>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</si>
  <si>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</si>
  <si>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</si>
  <si>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</si>
  <si>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</si>
  <si>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</si>
  <si>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</si>
  <si>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</si>
  <si>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</si>
  <si>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</si>
  <si>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</si>
  <si>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</si>
  <si>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</si>
  <si>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</si>
  <si>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</si>
  <si>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</si>
  <si>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</si>
  <si>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</si>
  <si>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</si>
  <si>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</si>
  <si>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</si>
  <si>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</si>
  <si>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</si>
  <si>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</si>
  <si>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</si>
  <si>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</si>
  <si>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</si>
  <si>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</si>
  <si>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</si>
  <si>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</si>
  <si>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</si>
  <si>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</si>
  <si>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</si>
  <si>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</si>
  <si>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</si>
  <si>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</si>
  <si>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</si>
  <si>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</si>
  <si>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</si>
  <si>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</si>
  <si>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</si>
  <si>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</si>
  <si>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</si>
  <si>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</si>
  <si>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</si>
  <si>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</si>
  <si>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</si>
  <si>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</si>
  <si>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</si>
  <si>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</si>
  <si>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</si>
  <si>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</si>
  <si>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</si>
  <si>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</si>
  <si>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</si>
  <si>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</si>
  <si>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</si>
  <si>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</si>
  <si>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</si>
  <si>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</si>
  <si>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</si>
  <si>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</si>
  <si>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</si>
  <si>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</si>
  <si>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</si>
  <si>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</si>
  <si>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</si>
  <si>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</si>
  <si>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</si>
  <si>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</si>
  <si>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</si>
  <si>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</si>
  <si>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</si>
  <si>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</si>
  <si>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</si>
  <si>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</si>
  <si>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</si>
  <si>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</si>
  <si>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</si>
  <si>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</si>
  <si>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</si>
  <si>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</si>
  <si>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</si>
  <si>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</si>
  <si>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</si>
  <si>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</si>
  <si>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</si>
  <si>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</si>
  <si>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</si>
  <si>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</si>
  <si>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</si>
  <si>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</si>
  <si>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</si>
  <si>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</si>
  <si>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</si>
  <si>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</si>
  <si>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</si>
  <si>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</si>
  <si>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</si>
  <si>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</si>
  <si>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</si>
  <si>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</si>
  <si>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</si>
  <si>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</si>
  <si>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</si>
  <si>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</si>
  <si>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</si>
  <si>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</si>
  <si>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</si>
  <si>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</si>
  <si>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</si>
  <si>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</si>
  <si>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</si>
  <si>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</si>
  <si>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</si>
  <si>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</si>
  <si>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</si>
  <si>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</si>
  <si>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</si>
  <si>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</si>
  <si>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</si>
  <si>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</si>
  <si>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</si>
  <si>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</si>
  <si>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</si>
  <si>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</si>
  <si>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</si>
  <si>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</si>
  <si>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</si>
  <si>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</si>
  <si>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</si>
  <si>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</si>
  <si>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</si>
  <si>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</si>
  <si>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</si>
  <si>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</si>
  <si>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</si>
  <si>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</si>
  <si>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</si>
  <si>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</si>
  <si>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</si>
  <si>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</si>
  <si>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</si>
  <si>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</si>
  <si>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</si>
  <si>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</si>
  <si>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</si>
  <si>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</si>
  <si>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</si>
  <si>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</si>
  <si>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</si>
  <si>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</si>
  <si>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</si>
  <si>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</si>
  <si>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</si>
  <si>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</si>
  <si>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</si>
  <si>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</si>
  <si>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</si>
  <si>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</si>
  <si>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</si>
  <si>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</si>
  <si>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</si>
  <si>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</si>
  <si>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</si>
  <si>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</si>
  <si>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</si>
  <si>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</si>
  <si>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</si>
  <si>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</si>
  <si>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</si>
  <si>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</si>
  <si>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</si>
  <si>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</si>
  <si>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</si>
  <si>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</si>
  <si>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</si>
  <si>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</si>
  <si>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</si>
  <si>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</si>
  <si>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</si>
  <si>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</si>
  <si>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</si>
  <si>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</si>
  <si>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</si>
  <si>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</si>
  <si>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</si>
  <si>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</si>
  <si>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</si>
  <si>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</si>
  <si>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</si>
  <si>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</si>
  <si>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</si>
  <si>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</si>
  <si>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</si>
  <si>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</si>
  <si>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</si>
  <si>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</si>
  <si>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</si>
  <si>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</si>
  <si>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</si>
  <si>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</si>
  <si>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</si>
  <si>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</si>
  <si>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</si>
  <si>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</si>
  <si>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</si>
  <si>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</si>
  <si>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</si>
  <si>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</si>
  <si>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</si>
  <si>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</si>
  <si>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</si>
  <si>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</si>
  <si>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</si>
  <si>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</si>
  <si>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</si>
  <si>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</si>
  <si>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</si>
  <si>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</si>
  <si>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</si>
  <si>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</si>
  <si>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</si>
  <si>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</si>
  <si>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</si>
  <si>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</si>
  <si>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</si>
  <si>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</si>
  <si>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</si>
  <si>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</si>
  <si>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</si>
  <si>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</si>
  <si>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</si>
  <si>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</si>
  <si>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</si>
  <si>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</si>
  <si>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</si>
  <si>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</si>
  <si>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</si>
  <si>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</si>
  <si>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</si>
  <si>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</si>
  <si>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</si>
  <si>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</si>
  <si>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</si>
  <si>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</si>
  <si>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</si>
  <si>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</si>
  <si>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</si>
  <si>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</si>
  <si>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</si>
  <si>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</si>
  <si>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</si>
  <si>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</si>
  <si>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</si>
  <si>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</si>
  <si>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</si>
  <si>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</si>
  <si>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</si>
  <si>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</si>
  <si>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</si>
  <si>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</si>
  <si>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</si>
  <si>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</si>
  <si>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</si>
  <si>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</si>
  <si>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</si>
  <si>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</si>
  <si>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</si>
  <si>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</si>
  <si>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</si>
  <si>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</si>
  <si>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</si>
  <si>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</si>
  <si>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</si>
  <si>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</si>
  <si>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</si>
  <si>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</si>
  <si>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</si>
  <si>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</si>
  <si>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</si>
  <si>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</si>
  <si>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</si>
  <si>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</si>
  <si>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</si>
  <si>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</si>
  <si>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</si>
  <si>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</si>
  <si>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</si>
  <si>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</si>
  <si>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</si>
  <si>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</si>
  <si>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</si>
  <si>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</si>
  <si>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</si>
  <si>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</si>
  <si>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</si>
  <si>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</si>
  <si>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</si>
  <si>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</si>
  <si>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</si>
  <si>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</si>
  <si>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</si>
  <si>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</si>
  <si>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</si>
  <si>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</si>
  <si>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</si>
  <si>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</si>
  <si>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</si>
  <si>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</si>
  <si>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</si>
  <si>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</si>
  <si>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</si>
  <si>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</si>
  <si>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</si>
  <si>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</si>
  <si>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</si>
  <si>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</si>
  <si>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</si>
  <si>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</si>
  <si>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</si>
  <si>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</si>
  <si>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</si>
  <si>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</si>
  <si>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</si>
  <si>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</si>
  <si>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</si>
  <si>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</si>
  <si>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</si>
  <si>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</si>
  <si>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</si>
  <si>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</si>
  <si>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</si>
  <si>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</si>
  <si>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</si>
  <si>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</si>
  <si>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</si>
  <si>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</si>
  <si>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</si>
  <si>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</si>
  <si>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</si>
  <si>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</si>
  <si>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</si>
  <si>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</si>
  <si>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</si>
  <si>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</si>
  <si>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</si>
  <si>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</si>
  <si>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</si>
  <si>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</si>
  <si>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</si>
  <si>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</si>
  <si>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</si>
  <si>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</si>
  <si>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</si>
  <si>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</si>
  <si>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</si>
  <si>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</si>
  <si>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</si>
  <si>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</si>
  <si>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</si>
  <si>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</si>
  <si>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</si>
  <si>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</si>
  <si>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</si>
  <si>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</si>
  <si>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</si>
  <si>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</si>
  <si>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</si>
  <si>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</si>
  <si>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</si>
  <si>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</si>
  <si>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</si>
  <si>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</si>
  <si>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</si>
  <si>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</si>
  <si>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</si>
  <si>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</si>
  <si>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</si>
  <si>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</si>
  <si>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</si>
  <si>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</si>
  <si>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</si>
  <si>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</si>
  <si>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</si>
  <si>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</si>
  <si>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</si>
  <si>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</si>
  <si>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</si>
  <si>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</si>
  <si>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</si>
  <si>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</si>
  <si>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</si>
  <si>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</si>
  <si>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</si>
  <si>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</si>
  <si>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</si>
  <si>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</si>
  <si>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</si>
  <si>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</si>
  <si>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</si>
  <si>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</si>
  <si>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</si>
  <si>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</si>
  <si>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</si>
  <si>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</si>
  <si>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</si>
  <si>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</si>
  <si>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</si>
  <si>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</si>
  <si>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</si>
  <si>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</si>
  <si>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</si>
  <si>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</si>
  <si>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</si>
  <si>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</si>
  <si>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</si>
  <si>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</si>
  <si>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</si>
  <si>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</si>
  <si>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</si>
  <si>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</si>
  <si>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</si>
  <si>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</si>
  <si>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</si>
  <si>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</si>
  <si>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</si>
  <si>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</si>
  <si>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</si>
  <si>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</si>
  <si>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</si>
  <si>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</si>
  <si>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</si>
  <si>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</si>
  <si>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</si>
  <si>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</si>
  <si>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</si>
  <si>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</si>
  <si>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</si>
  <si>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</si>
  <si>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</si>
  <si>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</si>
  <si>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</si>
  <si>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</si>
  <si>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</si>
  <si>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</si>
  <si>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</si>
  <si>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</si>
  <si>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</si>
  <si>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</si>
  <si>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</si>
  <si>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</si>
  <si>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</si>
  <si>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</si>
  <si>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</si>
  <si>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</si>
  <si>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</si>
  <si>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</si>
  <si>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</si>
  <si>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</si>
  <si>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</si>
  <si>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</si>
  <si>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</si>
  <si>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</si>
  <si>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</si>
  <si>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</si>
  <si>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</si>
  <si>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</si>
  <si>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</si>
  <si>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</si>
  <si>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</si>
  <si>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</si>
  <si>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</si>
  <si>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</si>
  <si>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</si>
  <si>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</si>
  <si>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</si>
  <si>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</si>
  <si>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</si>
  <si>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</si>
  <si>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</si>
  <si>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</si>
  <si>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</si>
  <si>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</si>
  <si>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</si>
  <si>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</si>
  <si>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</si>
  <si>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</si>
  <si>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</si>
  <si>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</si>
  <si>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</si>
  <si>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</si>
  <si>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</si>
  <si>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</si>
  <si>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</si>
  <si>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</si>
  <si>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</si>
  <si>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</si>
  <si>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</si>
  <si>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</si>
  <si>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</si>
  <si>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</si>
  <si>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</si>
  <si>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</si>
  <si>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</si>
  <si>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</si>
  <si>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</si>
  <si>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</si>
  <si>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</si>
  <si>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</si>
  <si>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</si>
  <si>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</si>
  <si>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</si>
  <si>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</si>
  <si>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</si>
  <si>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</si>
  <si>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</si>
  <si>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</si>
  <si>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</si>
  <si>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</si>
  <si>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</si>
  <si>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</si>
  <si>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</si>
  <si>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</si>
  <si>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</si>
  <si>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</si>
  <si>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</si>
  <si>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</si>
  <si>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</si>
  <si>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</si>
  <si>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</si>
  <si>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</si>
  <si>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</si>
  <si>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</si>
  <si>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</si>
  <si>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</si>
  <si>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</si>
  <si>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</si>
  <si>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</si>
  <si>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</si>
  <si>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</si>
  <si>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</si>
  <si>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</si>
  <si>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</si>
  <si>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</si>
  <si>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</si>
  <si>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</si>
  <si>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</si>
  <si>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</si>
  <si>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</si>
  <si>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</si>
  <si>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</si>
  <si>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</si>
  <si>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</si>
  <si>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</si>
  <si>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</si>
  <si>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</si>
  <si>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</si>
  <si>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</si>
  <si>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</si>
  <si>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</si>
  <si>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</si>
  <si>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</si>
  <si>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</si>
  <si>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</si>
  <si>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</si>
  <si>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</si>
  <si>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</si>
  <si>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</si>
  <si>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</si>
  <si>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</si>
  <si>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</si>
  <si>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</si>
  <si>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</si>
  <si>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</si>
  <si>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</si>
  <si>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</si>
  <si>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</si>
  <si>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</si>
  <si>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</si>
  <si>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</si>
  <si>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</si>
  <si>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</si>
  <si>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</si>
  <si>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</si>
  <si>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</si>
  <si>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</si>
  <si>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</si>
  <si>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</si>
  <si>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</si>
  <si>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</si>
  <si>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</si>
  <si>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</si>
  <si>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</si>
  <si>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</si>
  <si>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</si>
  <si>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</si>
  <si>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</si>
  <si>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</si>
  <si>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</si>
  <si>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</si>
  <si>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</si>
  <si>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</si>
  <si>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</si>
  <si>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</si>
  <si>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</si>
  <si>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</si>
  <si>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</si>
  <si>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</si>
  <si>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</si>
  <si>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</si>
  <si>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</si>
  <si>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</si>
  <si>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</si>
  <si>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</si>
  <si>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</si>
  <si>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</si>
  <si>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</si>
  <si>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</si>
  <si>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</si>
  <si>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</si>
  <si>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</si>
  <si>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</si>
  <si>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</si>
  <si>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</si>
  <si>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</si>
  <si>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</si>
  <si>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</si>
  <si>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</si>
  <si>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</si>
  <si>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</si>
  <si>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</si>
  <si>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</si>
  <si>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</si>
  <si>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</si>
  <si>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</si>
  <si>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</si>
  <si>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</si>
  <si>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</si>
  <si>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</si>
  <si>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</si>
  <si>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</si>
  <si>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</si>
  <si>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</si>
  <si>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</si>
  <si>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</si>
  <si>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</si>
  <si>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</si>
  <si>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</si>
  <si>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</si>
  <si>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</si>
  <si>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</si>
  <si>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</si>
  <si>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</si>
  <si>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</si>
  <si>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</si>
  <si>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</si>
  <si>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</si>
  <si>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</si>
  <si>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</si>
  <si>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</si>
  <si>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</si>
  <si>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</si>
  <si>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</si>
  <si>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</si>
  <si>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</si>
  <si>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</si>
  <si>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</si>
  <si>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</si>
  <si>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</si>
  <si>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</si>
  <si>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</si>
  <si>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</si>
  <si>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</si>
  <si>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</si>
  <si>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</si>
  <si>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</si>
  <si>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</si>
  <si>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</si>
  <si>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</si>
  <si>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</si>
  <si>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</si>
  <si>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</si>
  <si>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</si>
  <si>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</si>
  <si>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</si>
  <si>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</si>
  <si>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</si>
  <si>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</si>
  <si>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</si>
  <si>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</si>
  <si>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</si>
  <si>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</si>
  <si>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</si>
  <si>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</si>
  <si>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</si>
  <si>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</si>
  <si>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</si>
  <si>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</si>
  <si>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</si>
  <si>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</si>
  <si>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</si>
  <si>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</si>
  <si>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</si>
  <si>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</si>
  <si>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</si>
  <si>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</si>
  <si>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</si>
  <si>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</si>
  <si>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</si>
  <si>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</si>
  <si>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</si>
  <si>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</si>
  <si>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</si>
  <si>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</si>
  <si>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</si>
  <si>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</si>
  <si>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</si>
  <si>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</si>
  <si>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</si>
  <si>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</si>
  <si>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</si>
  <si>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</si>
  <si>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</si>
  <si>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</si>
  <si>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</si>
  <si>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</si>
  <si>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</si>
  <si>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</si>
  <si>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</si>
  <si>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</si>
  <si>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</si>
  <si>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</si>
  <si>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</si>
  <si>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</si>
  <si>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</si>
  <si>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</si>
  <si>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</si>
  <si>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</si>
  <si>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</si>
  <si>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</si>
  <si>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</si>
  <si>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</si>
  <si>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</si>
  <si>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</si>
  <si>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</si>
  <si>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</si>
  <si>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</si>
  <si>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</si>
  <si>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</si>
  <si>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</si>
  <si>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</si>
  <si>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</si>
  <si>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</si>
  <si>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</si>
  <si>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</si>
  <si>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</si>
  <si>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</si>
  <si>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</si>
  <si>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</si>
  <si>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</si>
  <si>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</si>
  <si>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</si>
  <si>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</si>
  <si>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</si>
  <si>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</si>
  <si>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</si>
  <si>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</si>
  <si>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</si>
  <si>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</si>
  <si>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</si>
  <si>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</si>
  <si>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</si>
  <si>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</si>
  <si>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</si>
  <si>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</si>
  <si>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</si>
  <si>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</si>
  <si>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</si>
  <si>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</si>
  <si>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</si>
  <si>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</si>
  <si>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</si>
  <si>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</si>
  <si>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</si>
  <si>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</si>
  <si>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</si>
  <si>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</si>
  <si>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</si>
  <si>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</si>
  <si>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</si>
  <si>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</si>
  <si>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</si>
  <si>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</si>
  <si>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</si>
  <si>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</si>
  <si>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</si>
  <si>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</si>
  <si>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</si>
  <si>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</si>
  <si>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</si>
  <si>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</si>
  <si>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</si>
  <si>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</si>
  <si>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</si>
  <si>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</si>
  <si>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</si>
  <si>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</si>
  <si>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</si>
  <si>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</si>
  <si>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</si>
  <si>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</si>
  <si>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</si>
  <si>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</si>
  <si>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</si>
  <si>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</si>
  <si>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</si>
  <si>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</si>
  <si>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</si>
  <si>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</si>
  <si>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</si>
  <si>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</si>
  <si>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</si>
  <si>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</si>
  <si>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</si>
  <si>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</si>
  <si>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</si>
  <si>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</si>
  <si>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</si>
  <si>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</si>
  <si>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</si>
  <si>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</si>
  <si>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</si>
  <si>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</si>
  <si>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</si>
  <si>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</si>
  <si>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</si>
  <si>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</si>
  <si>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</si>
  <si>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</si>
  <si>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</si>
  <si>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</si>
  <si>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</si>
  <si>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</si>
  <si>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</si>
  <si>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</si>
  <si>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</si>
  <si>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</si>
  <si>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</si>
  <si>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</si>
  <si>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</si>
  <si>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</si>
  <si>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</si>
  <si>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</si>
  <si>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</si>
  <si>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</si>
  <si>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</si>
  <si>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</si>
  <si>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</si>
  <si>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</si>
  <si>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</si>
  <si>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</si>
  <si>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</si>
  <si>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</si>
  <si>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</si>
  <si>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</si>
  <si>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</si>
  <si>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</si>
  <si>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</si>
  <si>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</si>
  <si>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</si>
  <si>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</si>
  <si>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</si>
  <si>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</si>
  <si>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</si>
  <si>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</si>
  <si>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</si>
  <si>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</si>
  <si>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</si>
  <si>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</si>
  <si>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</si>
  <si>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</si>
  <si>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</si>
  <si>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</si>
  <si>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</si>
  <si>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</si>
  <si>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</si>
  <si>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</si>
  <si>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</si>
  <si>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</si>
  <si>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</si>
  <si>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</si>
  <si>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</si>
  <si>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</si>
  <si>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</si>
  <si>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</si>
  <si>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</si>
  <si>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</si>
  <si>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</si>
  <si>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</si>
  <si>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</si>
  <si>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</si>
  <si>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</si>
  <si>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</si>
  <si>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</si>
  <si>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</si>
  <si>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</si>
  <si>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</si>
  <si>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</si>
  <si>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</si>
  <si>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</si>
  <si>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</si>
  <si>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</si>
  <si>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</si>
  <si>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</si>
  <si>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</si>
  <si>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</si>
  <si>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</si>
  <si>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</si>
  <si>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</si>
  <si>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</si>
  <si>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</si>
  <si>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</si>
  <si>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</si>
  <si>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</si>
  <si>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</si>
  <si>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</si>
  <si>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</si>
  <si>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</si>
  <si>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</si>
  <si>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</si>
  <si>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</si>
  <si>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</si>
  <si>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</si>
  <si>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</si>
  <si>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</si>
  <si>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</si>
  <si>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</si>
  <si>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</si>
  <si>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</si>
  <si>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</si>
  <si>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</si>
  <si>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</si>
  <si>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</si>
  <si>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</si>
  <si>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</si>
  <si>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</si>
  <si>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</si>
  <si>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</si>
  <si>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</si>
  <si>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</si>
  <si>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</si>
  <si>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</si>
  <si>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</si>
  <si>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</si>
  <si>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</si>
  <si>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</si>
  <si>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</si>
  <si>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</si>
  <si>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</si>
  <si>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</si>
  <si>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</si>
  <si>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</si>
  <si>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</si>
  <si>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</si>
  <si>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</si>
  <si>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</si>
  <si>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</si>
  <si>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</si>
  <si>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</si>
  <si>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</si>
  <si>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</si>
  <si>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</si>
  <si>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</si>
  <si>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</si>
  <si>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</si>
  <si>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</si>
  <si>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</si>
  <si>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</si>
  <si>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</si>
  <si>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</si>
  <si>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</si>
  <si>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</si>
  <si>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</si>
  <si>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</si>
  <si>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</si>
  <si>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</si>
  <si>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</si>
  <si>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</si>
  <si>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</si>
  <si>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</si>
  <si>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</si>
  <si>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</si>
  <si>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</si>
  <si>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</si>
  <si>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</si>
  <si>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</si>
  <si>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</si>
  <si>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</si>
  <si>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</si>
  <si>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</si>
  <si>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</si>
  <si>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</si>
  <si>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</si>
  <si>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</si>
  <si>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</si>
  <si>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</si>
  <si>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</si>
  <si>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</si>
  <si>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</si>
  <si>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</si>
  <si>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</si>
  <si>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</si>
  <si>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</si>
  <si>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</si>
  <si>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</si>
  <si>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</si>
  <si>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</si>
  <si>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</si>
  <si>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</si>
  <si>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</si>
  <si>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</si>
  <si>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</si>
  <si>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</si>
  <si>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</si>
  <si>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</si>
  <si>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</si>
  <si>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</si>
  <si>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</si>
  <si>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</si>
  <si>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</si>
  <si>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</si>
  <si>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</si>
  <si>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</si>
  <si>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</si>
  <si>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</si>
  <si>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</si>
  <si>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</si>
  <si>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</si>
  <si>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</si>
  <si>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</si>
  <si>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</si>
  <si>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</si>
  <si>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</si>
  <si>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</si>
  <si>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</si>
  <si>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</si>
  <si>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</si>
  <si>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</si>
  <si>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</si>
  <si>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</si>
  <si>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</si>
  <si>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</si>
  <si>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</si>
  <si>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</si>
  <si>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</si>
  <si>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</si>
  <si>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</si>
  <si>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</si>
  <si>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</si>
  <si>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</si>
  <si>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</si>
  <si>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</si>
  <si>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</si>
  <si>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</si>
  <si>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</si>
  <si>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</si>
  <si>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</si>
  <si>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</si>
  <si>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</si>
  <si>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</si>
  <si>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</si>
  <si>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</si>
  <si>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</si>
  <si>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</si>
  <si>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</si>
  <si>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</si>
  <si>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</si>
  <si>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</si>
  <si>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</si>
  <si>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</si>
  <si>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</si>
  <si>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</si>
  <si>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</si>
  <si>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</si>
  <si>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</si>
  <si>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</si>
  <si>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</si>
  <si>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</si>
  <si>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</si>
  <si>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</si>
  <si>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</si>
  <si>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</si>
  <si>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</si>
  <si>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</si>
  <si>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</si>
  <si>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</si>
  <si>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</si>
  <si>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</si>
  <si>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</si>
  <si>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</si>
  <si>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</si>
  <si>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</si>
  <si>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</si>
  <si>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</si>
  <si>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</si>
  <si>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</si>
  <si>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</si>
  <si>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</si>
  <si>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</si>
  <si>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</si>
  <si>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</si>
  <si>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</si>
  <si>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</si>
  <si>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</si>
  <si>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</si>
  <si>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</si>
  <si>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</si>
  <si>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</si>
  <si>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</si>
  <si>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</si>
  <si>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</si>
  <si>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</si>
  <si>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</si>
  <si>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</si>
  <si>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</si>
  <si>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</si>
  <si>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</si>
  <si>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</si>
  <si>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</si>
  <si>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</si>
  <si>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</si>
  <si>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</si>
  <si>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</si>
  <si>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</si>
  <si>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</si>
  <si>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</si>
  <si>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</si>
  <si>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</si>
  <si>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</si>
  <si>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</si>
  <si>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</si>
  <si>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</si>
  <si>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</si>
  <si>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</si>
  <si>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</si>
  <si>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</si>
  <si>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</si>
  <si>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</si>
  <si>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</si>
  <si>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</si>
  <si>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</si>
  <si>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</si>
  <si>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</si>
  <si>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</si>
  <si>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</si>
  <si>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</si>
  <si>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</si>
  <si>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</si>
  <si>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</si>
  <si>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</si>
  <si>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</si>
  <si>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</si>
  <si>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</si>
  <si>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</si>
  <si>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</si>
  <si>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</si>
  <si>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</si>
  <si>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</si>
  <si>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</si>
  <si>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</si>
  <si>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</si>
  <si>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</si>
  <si>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</si>
  <si>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</si>
  <si>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</si>
  <si>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</si>
  <si>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</si>
  <si>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</si>
  <si>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</si>
  <si>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</si>
  <si>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</si>
  <si>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</si>
  <si>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</si>
  <si>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</si>
  <si>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</si>
  <si>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</si>
  <si>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</si>
  <si>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</si>
  <si>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</si>
  <si>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</si>
  <si>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</si>
  <si>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</si>
  <si>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</si>
  <si>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</si>
  <si>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</si>
  <si>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</si>
  <si>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</si>
  <si>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</si>
  <si>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</si>
  <si>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</si>
  <si>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</si>
  <si>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</si>
  <si>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</si>
  <si>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</si>
  <si>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</si>
  <si>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</si>
  <si>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</si>
  <si>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</si>
  <si>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</si>
  <si>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</si>
  <si>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</si>
  <si>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</si>
  <si>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</si>
  <si>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</si>
  <si>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</si>
  <si>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</si>
  <si>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</si>
  <si>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</si>
  <si>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</si>
  <si>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</si>
  <si>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</si>
  <si>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</si>
  <si>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</si>
  <si>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</si>
  <si>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</si>
  <si>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</si>
  <si>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</si>
  <si>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</si>
  <si>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</si>
  <si>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</si>
  <si>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</si>
  <si>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</si>
  <si>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</si>
  <si>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</si>
  <si>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</si>
  <si>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</si>
  <si>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</si>
  <si>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</si>
  <si>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</si>
  <si>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</si>
  <si>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</si>
  <si>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</si>
  <si>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</si>
  <si>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</si>
  <si>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</si>
  <si>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</si>
  <si>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</si>
  <si>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</si>
  <si>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</si>
  <si>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</si>
  <si>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</si>
  <si>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</si>
  <si>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</si>
  <si>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</si>
  <si>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</si>
  <si>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</si>
  <si>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</si>
  <si>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</si>
  <si>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</si>
  <si>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</si>
  <si>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</si>
  <si>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</si>
  <si>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</si>
  <si>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</si>
  <si>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</si>
  <si>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</si>
  <si>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</si>
  <si>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</si>
  <si>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</si>
  <si>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</si>
  <si>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</si>
  <si>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</si>
  <si>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</si>
  <si>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</si>
  <si>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</si>
  <si>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</si>
  <si>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</si>
  <si>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</si>
  <si>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</si>
  <si>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</si>
  <si>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</si>
  <si>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</si>
  <si>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</si>
  <si>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</si>
  <si>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</si>
  <si>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</si>
  <si>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</si>
  <si>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</si>
  <si>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</si>
  <si>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</si>
  <si>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</si>
  <si>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</si>
  <si>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</si>
  <si>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</si>
  <si>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</si>
  <si>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</si>
  <si>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</si>
  <si>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</si>
  <si>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</si>
  <si>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</si>
  <si>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</si>
  <si>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</si>
  <si>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</si>
  <si>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</si>
  <si>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</si>
  <si>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</si>
  <si>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</si>
  <si>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</si>
  <si>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</si>
  <si>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</si>
  <si>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</si>
  <si>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</si>
  <si>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</si>
  <si>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</si>
  <si>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</si>
  <si>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</si>
  <si>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</si>
  <si>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</si>
  <si>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</si>
  <si>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</si>
  <si>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</si>
  <si>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</si>
  <si>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</si>
  <si>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</si>
  <si>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</si>
  <si>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</si>
  <si>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</si>
  <si>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</si>
  <si>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</si>
  <si>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</si>
  <si>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</si>
  <si>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</si>
  <si>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</si>
  <si>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</si>
  <si>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</si>
  <si>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</si>
  <si>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</si>
  <si>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</si>
  <si>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</si>
  <si>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</si>
  <si>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</si>
  <si>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</si>
  <si>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</si>
  <si>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</si>
  <si>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</si>
  <si>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</si>
  <si>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</si>
  <si>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</si>
  <si>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</si>
  <si>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</si>
  <si>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</si>
  <si>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</si>
  <si>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</si>
  <si>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</si>
  <si>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</si>
  <si>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</si>
  <si>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</si>
  <si>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</si>
  <si>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</si>
  <si>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</si>
  <si>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</si>
  <si>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</si>
  <si>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</si>
  <si>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</si>
  <si>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</si>
  <si>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</si>
  <si>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</si>
  <si>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</si>
  <si>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</si>
  <si>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</si>
  <si>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</si>
  <si>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</si>
  <si>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</si>
  <si>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</si>
  <si>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</si>
  <si>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</si>
  <si>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</si>
  <si>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</si>
  <si>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</si>
  <si>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</si>
  <si>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</si>
  <si>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</si>
  <si>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</si>
  <si>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</si>
  <si>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</si>
  <si>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</si>
  <si>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</si>
  <si>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</si>
  <si>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</si>
  <si>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</si>
  <si>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</si>
  <si>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</si>
  <si>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</si>
  <si>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</si>
  <si>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</si>
  <si>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</si>
  <si>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</si>
  <si>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</si>
  <si>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</si>
  <si>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</si>
  <si>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</si>
  <si>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</si>
  <si>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</si>
  <si>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</si>
  <si>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</si>
  <si>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</si>
  <si>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</si>
  <si>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</si>
  <si>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</si>
  <si>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</si>
  <si>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</si>
  <si>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</si>
  <si>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</si>
  <si>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</si>
  <si>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</si>
  <si>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</si>
  <si>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</si>
  <si>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</si>
  <si>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</si>
  <si>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</si>
  <si>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</si>
  <si>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</si>
  <si>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</si>
  <si>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</si>
  <si>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</si>
  <si>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</si>
  <si>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</si>
  <si>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</si>
  <si>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</si>
  <si>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</si>
  <si>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</si>
  <si>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</si>
  <si>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</si>
  <si>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</si>
  <si>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</si>
  <si>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</si>
  <si>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</si>
  <si>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</si>
  <si>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</si>
  <si>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</si>
  <si>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</si>
  <si>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</si>
  <si>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</si>
  <si>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</si>
  <si>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</si>
  <si>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</si>
  <si>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</si>
  <si>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</si>
  <si>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</si>
  <si>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</si>
  <si>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</si>
  <si>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</si>
  <si>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</si>
  <si>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</si>
  <si>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</si>
  <si>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</si>
  <si>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</si>
  <si>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</si>
  <si>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</si>
  <si>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</si>
  <si>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</si>
  <si>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</si>
  <si>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</si>
  <si>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</si>
  <si>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</si>
  <si>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</si>
  <si>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</si>
  <si>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</si>
  <si>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</si>
  <si>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</si>
  <si>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</si>
  <si>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</si>
  <si>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</si>
  <si>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</si>
  <si>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</si>
  <si>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</si>
  <si>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</si>
  <si>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</si>
  <si>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</si>
  <si>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</si>
  <si>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</si>
  <si>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</si>
  <si>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</si>
  <si>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</si>
  <si>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</si>
  <si>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</si>
  <si>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</si>
  <si>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</si>
  <si>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</si>
  <si>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</si>
  <si>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</si>
  <si>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</si>
  <si>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</si>
  <si>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</si>
  <si>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</si>
  <si>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</si>
  <si>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</si>
  <si>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</si>
  <si>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</si>
  <si>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</si>
  <si>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</si>
  <si>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</si>
  <si>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</si>
  <si>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</si>
  <si>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</si>
  <si>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</si>
  <si>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</si>
  <si>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</si>
  <si>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</si>
  <si>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</si>
  <si>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</si>
  <si>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</si>
  <si>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</si>
  <si>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</si>
  <si>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</si>
  <si>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</si>
  <si>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</si>
  <si>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</si>
  <si>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</si>
  <si>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</si>
  <si>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</si>
  <si>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</si>
  <si>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</si>
  <si>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</si>
  <si>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</si>
  <si>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</si>
  <si>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</si>
  <si>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</si>
  <si>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</si>
  <si>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</si>
  <si>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</si>
  <si>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</si>
  <si>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</si>
  <si>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</si>
  <si>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</si>
  <si>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</si>
  <si>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</si>
  <si>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</si>
  <si>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</si>
  <si>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</si>
  <si>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</si>
  <si>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</si>
  <si>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</si>
  <si>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</si>
  <si>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</si>
  <si>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</si>
  <si>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</si>
  <si>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</si>
  <si>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</si>
  <si>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</si>
  <si>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</si>
  <si>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</si>
  <si>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</si>
  <si>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</si>
  <si>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</si>
  <si>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</si>
  <si>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</si>
  <si>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</si>
  <si>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</si>
  <si>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</si>
  <si>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</si>
  <si>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</si>
  <si>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</si>
  <si>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</si>
  <si>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</si>
  <si>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</si>
  <si>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</si>
  <si>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</si>
  <si>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</si>
  <si>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</si>
  <si>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</si>
  <si>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</si>
  <si>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</si>
  <si>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</si>
  <si>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</si>
  <si>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</si>
  <si>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</si>
  <si>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</si>
  <si>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</si>
  <si>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</si>
  <si>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</si>
  <si>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</si>
  <si>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</si>
  <si>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</si>
  <si>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</si>
  <si>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</si>
  <si>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</si>
  <si>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</si>
  <si>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</si>
  <si>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</si>
  <si>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</si>
  <si>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</si>
  <si>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</si>
  <si>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</si>
  <si>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</si>
  <si>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</si>
  <si>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</si>
  <si>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</si>
  <si>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</si>
  <si>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</si>
  <si>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</si>
  <si>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</si>
  <si>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</si>
  <si>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</si>
  <si>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</si>
  <si>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</si>
  <si>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</si>
  <si>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</si>
  <si>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</si>
  <si>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</si>
  <si>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</si>
  <si>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</si>
  <si>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</si>
  <si>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</si>
  <si>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</si>
  <si>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</si>
  <si>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</si>
  <si>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</si>
  <si>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</si>
  <si>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</si>
  <si>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</si>
  <si>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</si>
  <si>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</si>
  <si>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</si>
  <si>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</si>
  <si>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</si>
  <si>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</si>
  <si>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</si>
  <si>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</si>
  <si>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</si>
  <si>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</si>
  <si>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</si>
  <si>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</si>
  <si>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</si>
  <si>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</si>
  <si>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</si>
  <si>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</si>
  <si>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</si>
  <si>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</si>
  <si>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</si>
  <si>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</si>
  <si>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</si>
  <si>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</si>
  <si>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</si>
  <si>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</si>
  <si>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</si>
  <si>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</si>
  <si>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</si>
  <si>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</si>
  <si>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</si>
  <si>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</si>
  <si>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</si>
  <si>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</si>
  <si>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</si>
  <si>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</si>
  <si>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</si>
  <si>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</si>
  <si>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</si>
  <si>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</si>
  <si>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</si>
  <si>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</si>
  <si>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</si>
  <si>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</si>
  <si>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</si>
  <si>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</si>
  <si>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</si>
  <si>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</si>
  <si>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</si>
  <si>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</si>
  <si>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</si>
  <si>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</si>
  <si>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</si>
  <si>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</si>
  <si>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</si>
  <si>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</si>
  <si>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</si>
  <si>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</si>
  <si>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</si>
  <si>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</si>
  <si>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</si>
  <si>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</si>
  <si>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</si>
  <si>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</si>
  <si>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</si>
  <si>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</si>
  <si>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</si>
  <si>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</si>
  <si>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</si>
  <si>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</si>
  <si>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</si>
  <si>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</si>
  <si>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</si>
  <si>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</si>
  <si>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</si>
  <si>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</si>
  <si>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</si>
  <si>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</si>
  <si>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</si>
  <si>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</si>
  <si>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</si>
  <si>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</si>
  <si>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</si>
  <si>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</si>
  <si>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</si>
  <si>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</si>
  <si>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</si>
  <si>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</si>
  <si>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</si>
  <si>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</si>
  <si>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</si>
  <si>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</si>
  <si>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</si>
  <si>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</si>
  <si>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</si>
  <si>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</si>
  <si>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</si>
  <si>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</si>
  <si>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</si>
  <si>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</si>
  <si>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</si>
  <si>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</si>
  <si>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</si>
  <si>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</si>
  <si>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</si>
  <si>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</si>
  <si>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</si>
  <si>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</si>
  <si>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</si>
  <si>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</si>
  <si>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</si>
  <si>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</si>
  <si>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</si>
  <si>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</si>
  <si>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</si>
  <si>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</si>
  <si>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</si>
  <si>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</si>
  <si>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</si>
  <si>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</si>
  <si>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</si>
  <si>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</si>
  <si>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</si>
  <si>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</si>
  <si>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</si>
  <si>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</si>
  <si>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</si>
  <si>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</si>
  <si>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</si>
  <si>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</si>
  <si>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</si>
  <si>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</si>
  <si>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</si>
  <si>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</si>
  <si>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</si>
  <si>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</si>
  <si>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</si>
  <si>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</si>
  <si>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</si>
  <si>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</si>
  <si>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</si>
  <si>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</si>
  <si>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</si>
  <si>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</si>
  <si>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</si>
  <si>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</si>
  <si>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</si>
  <si>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</si>
  <si>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</si>
  <si>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</si>
  <si>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</si>
  <si>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</si>
  <si>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</si>
  <si>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</si>
  <si>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</si>
  <si>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</si>
  <si>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</si>
  <si>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</si>
  <si>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</si>
  <si>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</si>
  <si>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</si>
  <si>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</si>
  <si>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</si>
  <si>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</si>
  <si>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</si>
  <si>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</si>
  <si>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</si>
  <si>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</si>
  <si>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</si>
  <si>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</si>
  <si>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</si>
  <si>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</si>
  <si>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</si>
  <si>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</si>
  <si>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</si>
  <si>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</si>
  <si>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</si>
  <si>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</si>
  <si>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</si>
  <si>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</si>
  <si>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</si>
  <si>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</si>
  <si>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</si>
  <si>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</si>
  <si>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</si>
  <si>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</si>
  <si>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</si>
  <si>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</si>
  <si>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</si>
  <si>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</si>
  <si>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</si>
  <si>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</si>
  <si>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</si>
  <si>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</si>
  <si>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</si>
  <si>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</si>
  <si>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</si>
  <si>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</si>
  <si>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</si>
  <si>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</si>
  <si>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</si>
  <si>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</si>
  <si>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</si>
  <si>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</si>
  <si>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</si>
  <si>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</si>
  <si>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</si>
  <si>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</si>
  <si>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</si>
  <si>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</si>
  <si>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</si>
  <si>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</si>
  <si>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</si>
  <si>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</si>
  <si>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</si>
  <si>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</si>
  <si>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</si>
  <si>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</si>
  <si>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</si>
  <si>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</si>
  <si>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</si>
  <si>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</si>
  <si>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</si>
  <si>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</si>
  <si>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</si>
  <si>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</si>
  <si>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</si>
  <si>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</si>
  <si>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</si>
  <si>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</si>
  <si>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</si>
  <si>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</si>
  <si>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</si>
  <si>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</si>
  <si>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</si>
  <si>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</si>
  <si>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</si>
  <si>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</si>
  <si>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</si>
  <si>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</si>
  <si>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</si>
  <si>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</si>
  <si>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</si>
  <si>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</si>
  <si>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</si>
  <si>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</si>
  <si>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</si>
  <si>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</si>
  <si>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</si>
  <si>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</si>
  <si>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</si>
  <si>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</si>
  <si>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</si>
  <si>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</si>
  <si>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</si>
  <si>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</si>
  <si>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</si>
  <si>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</si>
  <si>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</si>
  <si>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</si>
  <si>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</si>
  <si>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</si>
  <si>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</si>
  <si>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</si>
  <si>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</si>
  <si>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</si>
  <si>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</si>
  <si>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</si>
  <si>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</si>
  <si>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</si>
  <si>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</si>
  <si>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</si>
  <si>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</si>
  <si>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</si>
  <si>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</si>
  <si>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</si>
  <si>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</si>
  <si>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</si>
  <si>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</si>
  <si>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</si>
  <si>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</si>
  <si>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</si>
  <si>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</si>
  <si>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</si>
  <si>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</si>
  <si>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</si>
  <si>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</si>
  <si>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</si>
  <si>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</si>
  <si>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</si>
  <si>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</si>
  <si>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</si>
  <si>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</si>
  <si>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</si>
  <si>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</si>
  <si>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</si>
  <si>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</si>
  <si>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</si>
  <si>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</si>
  <si>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</si>
  <si>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</si>
  <si>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</si>
  <si>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</si>
  <si>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</si>
  <si>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</si>
  <si>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</si>
  <si>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</si>
  <si>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</si>
  <si>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</si>
  <si>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</si>
  <si>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</si>
  <si>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</si>
  <si>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</si>
  <si>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</si>
  <si>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</si>
  <si>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</si>
  <si>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</si>
  <si>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</si>
  <si>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</si>
  <si>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</si>
  <si>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</si>
  <si>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</si>
  <si>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</si>
  <si>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</si>
  <si>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</si>
  <si>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</si>
  <si>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</si>
  <si>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</si>
  <si>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</si>
  <si>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</si>
  <si>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</si>
  <si>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</si>
  <si>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</si>
  <si>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</si>
  <si>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</si>
  <si>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</si>
  <si>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</si>
  <si>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</si>
  <si>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</si>
  <si>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</si>
  <si>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</si>
  <si>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</si>
  <si>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</si>
  <si>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</si>
  <si>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</si>
  <si>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</si>
  <si>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</si>
  <si>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</si>
  <si>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</si>
  <si>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</si>
  <si>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</si>
  <si>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</si>
  <si>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</si>
  <si>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</si>
  <si>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</si>
  <si>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</si>
  <si>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</si>
  <si>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</si>
  <si>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</si>
  <si>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</si>
  <si>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</si>
  <si>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</si>
  <si>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</si>
  <si>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</si>
  <si>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</si>
  <si>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</si>
  <si>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</si>
  <si>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</si>
  <si>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</si>
  <si>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</si>
  <si>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</si>
  <si>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</si>
  <si>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</si>
  <si>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</si>
  <si>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</si>
  <si>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</si>
  <si>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</si>
  <si>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</si>
  <si>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</si>
  <si>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</si>
  <si>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</si>
  <si>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</si>
  <si>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</si>
  <si>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</si>
  <si>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</si>
  <si>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</si>
  <si>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</si>
  <si>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</si>
  <si>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</si>
  <si>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</si>
  <si>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</si>
  <si>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</si>
  <si>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</si>
  <si>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</si>
  <si>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</si>
  <si>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</si>
  <si>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</si>
  <si>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</si>
  <si>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</si>
  <si>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</si>
  <si>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</si>
  <si>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</si>
  <si>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</si>
  <si>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</si>
  <si>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</si>
  <si>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</si>
  <si>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</si>
  <si>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</si>
  <si>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</si>
  <si>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</si>
  <si>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</si>
  <si>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</si>
  <si>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</si>
  <si>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</si>
  <si>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</si>
  <si>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</si>
  <si>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</si>
  <si>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</si>
  <si>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</si>
  <si>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</si>
  <si>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</si>
  <si>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</si>
  <si>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</si>
  <si>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</si>
  <si>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</si>
  <si>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</si>
  <si>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</si>
  <si>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</si>
  <si>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</si>
  <si>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</si>
  <si>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</si>
  <si>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</si>
  <si>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</si>
  <si>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</si>
  <si>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</si>
  <si>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</si>
  <si>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</si>
  <si>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</si>
  <si>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</si>
  <si>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</si>
  <si>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</si>
  <si>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</si>
  <si>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</si>
  <si>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</si>
  <si>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</si>
  <si>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</si>
  <si>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</si>
  <si>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</si>
  <si>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</si>
  <si>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</si>
  <si>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</si>
  <si>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</si>
  <si>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</si>
  <si>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</si>
  <si>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</si>
  <si>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</si>
  <si>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</si>
  <si>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</si>
  <si>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</si>
  <si>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</si>
  <si>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</si>
  <si>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</si>
  <si>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</si>
  <si>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</si>
  <si>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</si>
  <si>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</si>
  <si>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</si>
  <si>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</si>
  <si>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</si>
  <si>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</si>
  <si>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</si>
  <si>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</si>
  <si>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</si>
  <si>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</si>
  <si>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</si>
  <si>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</si>
  <si>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</si>
  <si>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</si>
  <si>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</si>
  <si>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</si>
  <si>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</si>
  <si>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</si>
  <si>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</si>
  <si>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</si>
  <si>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</si>
  <si>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</si>
  <si>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</si>
  <si>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</si>
  <si>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</si>
  <si>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</si>
  <si>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</si>
  <si>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</si>
  <si>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</si>
  <si>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</si>
  <si>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</si>
  <si>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</si>
  <si>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</si>
  <si>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</si>
  <si>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</si>
  <si>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</si>
  <si>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</si>
  <si>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</si>
  <si>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</si>
  <si>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</si>
  <si>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</si>
  <si>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</si>
  <si>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</si>
  <si>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</si>
  <si>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</si>
  <si>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</si>
  <si>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</si>
  <si>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</si>
  <si>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</si>
  <si>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</si>
  <si>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</si>
  <si>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</si>
  <si>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</si>
  <si>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</si>
  <si>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</si>
  <si>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</si>
  <si>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</si>
  <si>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</si>
  <si>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</si>
  <si>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</si>
  <si>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</si>
  <si>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</si>
  <si>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</si>
  <si>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</si>
  <si>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</si>
  <si>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</si>
  <si>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</si>
  <si>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</si>
  <si>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</si>
  <si>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</si>
  <si>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</si>
  <si>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</si>
  <si>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</si>
  <si>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</si>
  <si>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</si>
  <si>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</si>
  <si>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</si>
  <si>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</si>
  <si>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</si>
  <si>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</si>
  <si>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</si>
  <si>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</si>
  <si>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</si>
  <si>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</si>
  <si>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</si>
  <si>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</si>
  <si>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</si>
  <si>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</si>
  <si>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</si>
  <si>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</si>
  <si>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</si>
  <si>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</si>
  <si>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</si>
  <si>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</si>
  <si>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</si>
  <si>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</si>
  <si>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</si>
  <si>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</si>
  <si>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</si>
  <si>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</si>
  <si>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</si>
  <si>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</si>
  <si>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</si>
  <si>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</si>
  <si>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</si>
  <si>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</si>
  <si>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</si>
  <si>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</si>
  <si>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</si>
  <si>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</si>
  <si>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</si>
  <si>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</si>
  <si>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</si>
  <si>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</si>
  <si>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</si>
  <si>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</si>
  <si>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</si>
  <si>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</si>
  <si>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</si>
  <si>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</si>
  <si>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</si>
  <si>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</si>
  <si>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</si>
  <si>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</si>
  <si>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</si>
  <si>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</si>
  <si>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</si>
  <si>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</si>
  <si>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</si>
  <si>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</si>
  <si>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</si>
  <si>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</si>
  <si>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</si>
  <si>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</si>
  <si>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</si>
  <si>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</si>
  <si>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</si>
  <si>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</si>
  <si>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</si>
  <si>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</si>
  <si>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</si>
  <si>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</si>
  <si>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</si>
  <si>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</si>
  <si>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</si>
  <si>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</si>
  <si>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</si>
  <si>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</si>
  <si>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</si>
  <si>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</si>
  <si>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</si>
  <si>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</si>
  <si>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</si>
  <si>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</si>
  <si>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</si>
  <si>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</si>
  <si>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</si>
  <si>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</si>
  <si>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</si>
  <si>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</si>
  <si>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</si>
  <si>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</si>
  <si>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</si>
  <si>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</si>
  <si>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</si>
  <si>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</si>
  <si>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</si>
  <si>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</si>
  <si>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</si>
  <si>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</si>
  <si>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</si>
  <si>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</si>
  <si>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</si>
  <si>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</si>
  <si>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</si>
  <si>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</si>
  <si>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</si>
  <si>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</si>
  <si>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</si>
  <si>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</si>
  <si>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</si>
  <si>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</si>
  <si>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</si>
  <si>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</si>
  <si>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</si>
  <si>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</si>
  <si>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</si>
  <si>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</si>
  <si>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</si>
  <si>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</si>
  <si>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</si>
  <si>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</si>
  <si>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</si>
  <si>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</si>
  <si>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</si>
  <si>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</si>
  <si>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</si>
  <si>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</si>
  <si>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</si>
  <si>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</si>
  <si>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</si>
  <si>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</si>
  <si>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</si>
  <si>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</si>
  <si>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</si>
  <si>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</si>
  <si>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</si>
  <si>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</si>
  <si>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</si>
  <si>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</si>
  <si>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</si>
  <si>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</si>
  <si>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</si>
  <si>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</si>
  <si>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</si>
  <si>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</si>
  <si>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</si>
  <si>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</si>
  <si>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</si>
  <si>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</si>
  <si>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</si>
  <si>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</si>
  <si>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</si>
  <si>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</si>
  <si>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</si>
  <si>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</si>
  <si>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</si>
  <si>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</si>
  <si>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</si>
  <si>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</si>
  <si>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</si>
  <si>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</si>
  <si>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</si>
  <si>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</si>
  <si>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</si>
  <si>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</si>
  <si>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</si>
  <si>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</si>
  <si>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</si>
  <si>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</si>
  <si>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</si>
  <si>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</si>
  <si>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</si>
  <si>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</si>
  <si>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</si>
  <si>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</si>
  <si>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</si>
  <si>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</si>
  <si>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</si>
  <si>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</si>
  <si>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</si>
  <si>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</si>
  <si>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</si>
  <si>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</si>
  <si>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</si>
  <si>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</si>
  <si>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</si>
  <si>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</si>
  <si>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</si>
  <si>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</si>
  <si>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</si>
  <si>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</si>
  <si>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</si>
  <si>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</si>
  <si>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</si>
  <si>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</si>
  <si>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</si>
  <si>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</si>
  <si>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</si>
  <si>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</si>
  <si>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</si>
  <si>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</si>
  <si>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</si>
  <si>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</si>
  <si>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</si>
  <si>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</si>
  <si>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</si>
  <si>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</si>
  <si>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</si>
  <si>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</si>
  <si>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</si>
  <si>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</si>
  <si>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</si>
  <si>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</si>
  <si>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</si>
  <si>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</si>
  <si>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</si>
  <si>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</si>
  <si>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</si>
  <si>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</si>
  <si>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</si>
  <si>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</si>
  <si>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</si>
  <si>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</si>
  <si>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</si>
  <si>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</si>
  <si>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</si>
  <si>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</si>
  <si>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</si>
  <si>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</si>
  <si>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</si>
  <si>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</si>
  <si>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</si>
  <si>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</si>
  <si>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</si>
  <si>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</si>
  <si>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</si>
  <si>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</si>
  <si>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</si>
  <si>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</si>
  <si>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</si>
  <si>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</si>
  <si>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</si>
  <si>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</si>
  <si>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</si>
  <si>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</si>
  <si>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</si>
  <si>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</si>
  <si>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</si>
  <si>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</si>
  <si>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</si>
  <si>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</si>
  <si>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</si>
  <si>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</si>
  <si>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</si>
  <si>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</si>
  <si>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</si>
  <si>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</si>
  <si>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</si>
  <si>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</si>
  <si>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</si>
  <si>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</si>
  <si>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</si>
  <si>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</si>
  <si>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</si>
  <si>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</si>
  <si>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</si>
  <si>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</si>
  <si>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</si>
  <si>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</si>
  <si>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</si>
  <si>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</si>
  <si>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</si>
  <si>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</si>
  <si>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</si>
  <si>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</si>
  <si>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</si>
  <si>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</si>
  <si>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</si>
  <si>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</si>
  <si>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</si>
  <si>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</si>
  <si>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</si>
  <si>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</si>
  <si>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</si>
  <si>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</si>
  <si>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</si>
  <si>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</si>
  <si>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</si>
  <si>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</si>
  <si>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</si>
  <si>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</si>
  <si>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</si>
  <si>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</si>
  <si>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</si>
  <si>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</si>
  <si>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</si>
  <si>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</si>
  <si>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</si>
  <si>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</si>
  <si>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</si>
  <si>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</si>
  <si>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</si>
  <si>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</si>
  <si>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</si>
  <si>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</si>
  <si>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</si>
  <si>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</si>
  <si>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</si>
  <si>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</si>
  <si>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</si>
  <si>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</si>
  <si>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</si>
  <si>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</si>
  <si>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</si>
  <si>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</si>
  <si>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</si>
  <si>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</si>
  <si>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</si>
  <si>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</si>
  <si>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</si>
  <si>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</si>
  <si>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</si>
  <si>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</si>
  <si>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</si>
  <si>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</si>
  <si>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</si>
  <si>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</si>
  <si>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</si>
  <si>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</si>
  <si>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</si>
  <si>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</si>
  <si>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</si>
  <si>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</si>
  <si>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</si>
  <si>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</si>
  <si>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</si>
  <si>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</si>
  <si>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</si>
  <si>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</si>
  <si>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</si>
  <si>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</si>
  <si>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</si>
  <si>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</si>
  <si>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</si>
  <si>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</si>
  <si>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</si>
  <si>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</si>
  <si>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</si>
  <si>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</si>
  <si>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</si>
  <si>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</si>
  <si>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</si>
  <si>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</si>
  <si>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</si>
  <si>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</si>
  <si>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</si>
  <si>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</si>
  <si>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</si>
  <si>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</si>
  <si>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</si>
  <si>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</si>
  <si>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</si>
  <si>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</si>
  <si>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</si>
  <si>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</si>
  <si>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</si>
  <si>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</si>
  <si>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</si>
  <si>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</si>
  <si>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</si>
  <si>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</si>
  <si>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</si>
  <si>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</si>
  <si>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</si>
  <si>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</si>
  <si>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</si>
  <si>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</si>
  <si>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</si>
  <si>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</si>
  <si>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</si>
  <si>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</si>
  <si>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</si>
  <si>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</si>
  <si>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</si>
  <si>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</si>
  <si>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</si>
  <si>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</si>
  <si>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</si>
  <si>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</si>
  <si>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</si>
  <si>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</si>
  <si>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</si>
  <si>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</si>
  <si>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</si>
  <si>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</si>
  <si>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</si>
  <si>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</si>
  <si>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</si>
  <si>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</si>
  <si>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</si>
  <si>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</si>
  <si>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</si>
  <si>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</si>
  <si>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</si>
  <si>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</si>
  <si>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</si>
  <si>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</si>
  <si>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</si>
  <si>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</si>
  <si>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</si>
  <si>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</si>
  <si>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</si>
  <si>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</si>
  <si>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</si>
  <si>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</si>
  <si>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</si>
  <si>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</si>
  <si>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</si>
  <si>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</si>
  <si>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</si>
  <si>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</si>
  <si>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</si>
  <si>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</si>
  <si>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</si>
  <si>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</si>
  <si>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</si>
  <si>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</si>
  <si>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</si>
  <si>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</si>
  <si>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</si>
  <si>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</si>
  <si>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</si>
  <si>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</si>
  <si>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</si>
  <si>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</si>
  <si>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</si>
  <si>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</si>
  <si>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</si>
  <si>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</si>
  <si>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</si>
  <si>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</si>
  <si>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</si>
  <si>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</si>
  <si>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</si>
  <si>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</si>
  <si>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</si>
  <si>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</si>
  <si>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</si>
  <si>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</si>
  <si>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</si>
  <si>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</si>
  <si>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</si>
  <si>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</si>
  <si>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</si>
  <si>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</si>
  <si>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</si>
  <si>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</si>
  <si>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</si>
  <si>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</si>
  <si>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</si>
  <si>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</si>
  <si>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</si>
  <si>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</si>
  <si>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</si>
  <si>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</si>
  <si>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</si>
  <si>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</si>
  <si>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</si>
  <si>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</si>
  <si>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</si>
  <si>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</si>
  <si>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</si>
  <si>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</si>
  <si>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</si>
  <si>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</si>
  <si>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</si>
  <si>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</si>
  <si>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</si>
  <si>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</si>
  <si>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</si>
  <si>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</si>
  <si>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</si>
  <si>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</si>
  <si>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</si>
  <si>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</si>
  <si>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</si>
  <si>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</si>
  <si>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</si>
  <si>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</si>
  <si>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</si>
  <si>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</si>
  <si>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</si>
  <si>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</si>
  <si>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</si>
  <si>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</si>
  <si>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</si>
  <si>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</si>
  <si>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</si>
  <si>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</si>
  <si>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</si>
  <si>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</si>
  <si>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</si>
  <si>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</si>
  <si>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</si>
  <si>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</si>
  <si>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</si>
  <si>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</si>
  <si>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</si>
  <si>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</si>
  <si>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</si>
  <si>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</si>
  <si>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</si>
  <si>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</si>
  <si>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</si>
  <si>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</si>
  <si>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</si>
  <si>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</si>
  <si>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</si>
  <si>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</si>
  <si>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</si>
  <si>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</si>
  <si>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</si>
  <si>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</si>
  <si>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</si>
  <si>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</si>
  <si>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</si>
  <si>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</si>
  <si>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</si>
  <si>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</si>
  <si>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</si>
  <si>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</si>
  <si>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</si>
  <si>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</si>
  <si>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</si>
  <si>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</si>
  <si>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</si>
  <si>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</si>
  <si>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</si>
  <si>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</si>
  <si>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</si>
  <si>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</si>
  <si>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</si>
  <si>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</si>
  <si>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</si>
  <si>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</si>
  <si>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</si>
  <si>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</si>
  <si>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</si>
  <si>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</si>
  <si>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</si>
  <si>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</si>
  <si>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</si>
  <si>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</si>
  <si>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</si>
  <si>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</si>
  <si>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</si>
  <si>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</si>
  <si>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</si>
  <si>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</si>
  <si>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</si>
  <si>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</si>
  <si>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</si>
  <si>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</si>
  <si>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</si>
  <si>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</si>
  <si>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</si>
  <si>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</si>
  <si>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</si>
  <si>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</si>
  <si>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</si>
  <si>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</si>
  <si>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</si>
  <si>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</si>
  <si>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</si>
  <si>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</si>
  <si>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</si>
  <si>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</si>
  <si>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</si>
  <si>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</si>
  <si>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</si>
  <si>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</si>
  <si>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</si>
  <si>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</si>
  <si>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</si>
  <si>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</si>
  <si>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</si>
  <si>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</si>
  <si>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</si>
  <si>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</si>
  <si>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</si>
  <si>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</si>
  <si>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</si>
  <si>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</si>
  <si>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</si>
  <si>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</si>
  <si>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</si>
  <si>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</si>
  <si>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</si>
  <si>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</si>
  <si>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</si>
  <si>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</si>
  <si>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</si>
  <si>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</si>
  <si>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</si>
  <si>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</si>
  <si>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</si>
  <si>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</si>
  <si>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</si>
  <si>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</si>
  <si>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</si>
  <si>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</si>
  <si>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</si>
  <si>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</si>
  <si>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</si>
  <si>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</si>
  <si>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</si>
  <si>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</si>
  <si>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</si>
  <si>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</si>
  <si>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</si>
  <si>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</si>
  <si>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</si>
  <si>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</si>
  <si>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</si>
  <si>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</si>
  <si>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</si>
  <si>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</si>
  <si>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</si>
  <si>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</si>
  <si>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</si>
  <si>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</si>
  <si>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</si>
  <si>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</si>
  <si>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</si>
  <si>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</si>
  <si>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</si>
  <si>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</si>
  <si>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</si>
  <si>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</si>
  <si>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</si>
  <si>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</si>
  <si>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</si>
  <si>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</si>
  <si>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</si>
  <si>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</si>
  <si>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</si>
  <si>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</si>
  <si>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</si>
  <si>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</si>
  <si>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</si>
  <si>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</si>
  <si>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</si>
  <si>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</si>
  <si>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</si>
  <si>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</si>
  <si>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</si>
  <si>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</si>
  <si>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</si>
  <si>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</si>
  <si>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</si>
  <si>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</si>
  <si>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</si>
  <si>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</si>
  <si>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</si>
  <si>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</si>
  <si>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</si>
  <si>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</si>
  <si>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</si>
  <si>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</si>
  <si>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</si>
  <si>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</si>
  <si>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</si>
  <si>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</si>
  <si>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</si>
  <si>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</si>
  <si>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</si>
  <si>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</si>
  <si>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</si>
  <si>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</si>
  <si>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</si>
  <si>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</si>
  <si>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</si>
  <si>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</si>
  <si>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</si>
  <si>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</si>
  <si>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</si>
  <si>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</si>
  <si>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</si>
  <si>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</si>
  <si>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</si>
  <si>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</si>
  <si>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</si>
  <si>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</si>
  <si>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</si>
  <si>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</si>
  <si>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</si>
  <si>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</si>
  <si>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</si>
  <si>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</si>
  <si>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</si>
  <si>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</si>
  <si>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</si>
  <si>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</si>
  <si>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</si>
  <si>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</si>
  <si>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</si>
  <si>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</si>
  <si>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</si>
  <si>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</si>
  <si>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</si>
  <si>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</si>
  <si>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</si>
  <si>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</si>
  <si>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</si>
  <si>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</si>
  <si>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</si>
  <si>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</si>
  <si>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</si>
  <si>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</si>
  <si>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</si>
  <si>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</si>
  <si>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</si>
  <si>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</si>
  <si>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</si>
  <si>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</si>
  <si>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</si>
  <si>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</si>
  <si>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</si>
  <si>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</si>
  <si>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</si>
  <si>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</si>
  <si>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</si>
  <si>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</si>
  <si>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</si>
  <si>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</si>
  <si>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</si>
  <si>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</si>
  <si>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</si>
  <si>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</si>
  <si>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</si>
  <si>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</si>
  <si>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</si>
  <si>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</si>
  <si>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</si>
  <si>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</si>
  <si>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</si>
  <si>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</si>
  <si>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</si>
  <si>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</si>
  <si>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</si>
  <si>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</si>
  <si>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</si>
  <si>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</si>
  <si>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</si>
  <si>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</si>
  <si>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</si>
  <si>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</si>
  <si>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</si>
  <si>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</si>
  <si>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</si>
  <si>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</si>
  <si>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</si>
  <si>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</si>
  <si>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</si>
  <si>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</si>
  <si>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</si>
  <si>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</si>
  <si>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</si>
  <si>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</si>
  <si>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</si>
  <si>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</si>
  <si>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</si>
  <si>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</si>
  <si>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</si>
  <si>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</si>
  <si>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</si>
  <si>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</si>
  <si>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</si>
  <si>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</si>
  <si>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</si>
  <si>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</si>
  <si>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</si>
  <si>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</si>
  <si>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</si>
  <si>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</si>
  <si>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</si>
  <si>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</si>
  <si>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</si>
  <si>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</si>
  <si>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</si>
  <si>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</si>
  <si>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</si>
  <si>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</si>
  <si>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</si>
  <si>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</si>
  <si>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</si>
  <si>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</si>
  <si>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</si>
  <si>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</si>
  <si>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</si>
  <si>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</si>
  <si>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</si>
  <si>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</si>
  <si>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</si>
  <si>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</si>
  <si>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</si>
  <si>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</si>
  <si>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</si>
  <si>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</si>
  <si>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</si>
  <si>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</si>
  <si>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</si>
  <si>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</si>
  <si>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</si>
  <si>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</si>
  <si>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</si>
  <si>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</si>
  <si>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</si>
  <si>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</si>
  <si>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</si>
  <si>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</si>
  <si>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</si>
  <si>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</si>
  <si>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</si>
  <si>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</si>
  <si>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</si>
  <si>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</si>
  <si>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</si>
  <si>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</si>
  <si>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</si>
  <si>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</si>
  <si>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</si>
  <si>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</si>
  <si>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</si>
  <si>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</si>
  <si>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</si>
  <si>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</si>
  <si>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</si>
  <si>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</si>
  <si>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</si>
  <si>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</si>
  <si>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</si>
  <si>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</si>
  <si>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</si>
  <si>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</si>
  <si>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</si>
  <si>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</si>
  <si>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</si>
  <si>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</si>
  <si>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</si>
  <si>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</si>
  <si>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</si>
  <si>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</si>
  <si>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</si>
  <si>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</si>
  <si>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</si>
  <si>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</si>
  <si>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</si>
  <si>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</si>
  <si>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</si>
  <si>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</si>
  <si>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</si>
  <si>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</si>
  <si>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</si>
  <si>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</si>
  <si>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</si>
  <si>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</si>
  <si>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</si>
  <si>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</si>
  <si>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</si>
  <si>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</si>
  <si>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</si>
  <si>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</si>
  <si>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</si>
  <si>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</si>
  <si>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</si>
  <si>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</si>
  <si>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</si>
  <si>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</si>
  <si>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</si>
  <si>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</si>
  <si>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</si>
  <si>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</si>
  <si>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</si>
  <si>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</si>
  <si>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</si>
  <si>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</si>
  <si>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</si>
  <si>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</si>
  <si>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</si>
  <si>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</si>
  <si>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</si>
  <si>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</si>
  <si>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</si>
  <si>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</si>
  <si>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</si>
  <si>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</si>
  <si>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</si>
  <si>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</si>
  <si>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</si>
  <si>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</si>
  <si>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</si>
  <si>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</si>
  <si>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</si>
  <si>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</si>
  <si>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</si>
  <si>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</si>
  <si>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</si>
  <si>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</si>
  <si>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</si>
  <si>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</si>
  <si>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</si>
  <si>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</si>
  <si>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</si>
  <si>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</si>
  <si>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</si>
  <si>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</si>
  <si>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</si>
  <si>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</si>
  <si>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</si>
  <si>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</si>
  <si>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</si>
  <si>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</si>
  <si>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</si>
  <si>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</si>
  <si>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</si>
  <si>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</si>
  <si>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</si>
  <si>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</si>
  <si>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</si>
  <si>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</si>
  <si>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</si>
  <si>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</si>
  <si>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</si>
  <si>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</si>
  <si>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</si>
  <si>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</si>
  <si>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</si>
  <si>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</si>
  <si>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</si>
  <si>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</si>
  <si>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</si>
  <si>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</si>
  <si>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</si>
  <si>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</si>
  <si>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</si>
  <si>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</si>
  <si>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</si>
  <si>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</si>
  <si>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</si>
  <si>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</si>
  <si>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</si>
  <si>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</si>
  <si>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</si>
  <si>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</si>
  <si>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</si>
  <si>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</si>
  <si>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</si>
  <si>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</si>
  <si>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</si>
  <si>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</si>
  <si>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</si>
  <si>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</si>
  <si>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</si>
  <si>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</si>
  <si>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</si>
  <si>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</si>
  <si>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</si>
  <si>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</si>
  <si>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</si>
  <si>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</si>
  <si>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</si>
  <si>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</si>
  <si>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</si>
  <si>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</si>
  <si>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</si>
  <si>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</si>
  <si>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</si>
  <si>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</si>
  <si>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</si>
  <si>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</si>
  <si>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</si>
  <si>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</si>
  <si>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</si>
  <si>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</si>
  <si>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</si>
  <si>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</si>
  <si>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</si>
  <si>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</si>
  <si>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</si>
  <si>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</si>
  <si>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</si>
  <si>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</si>
  <si>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</si>
  <si>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</si>
  <si>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</si>
  <si>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</si>
  <si>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</si>
  <si>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</si>
  <si>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</si>
  <si>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</si>
  <si>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</si>
  <si>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</si>
  <si>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</si>
  <si>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</si>
  <si>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</si>
  <si>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</si>
  <si>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</si>
  <si>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</si>
  <si>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</si>
  <si>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</si>
  <si>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</si>
  <si>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</si>
  <si>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</si>
  <si>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</si>
  <si>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</si>
  <si>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</si>
  <si>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</si>
  <si>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</si>
  <si>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</si>
  <si>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</si>
  <si>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</si>
  <si>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</si>
  <si>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</si>
  <si>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</si>
  <si>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</si>
  <si>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</si>
  <si>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</si>
  <si>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</si>
  <si>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</si>
  <si>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</si>
  <si>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</si>
  <si>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</si>
  <si>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</si>
  <si>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</si>
  <si>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</si>
  <si>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</si>
  <si>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</si>
  <si>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</si>
  <si>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</si>
  <si>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</si>
  <si>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</si>
  <si>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</si>
  <si>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</si>
  <si>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</si>
  <si>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</si>
  <si>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</si>
  <si>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</si>
  <si>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</si>
  <si>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</si>
  <si>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</si>
  <si>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</si>
  <si>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</si>
  <si>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</si>
  <si>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</si>
  <si>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</si>
  <si>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</si>
  <si>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</si>
  <si>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</si>
  <si>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</si>
  <si>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</si>
  <si>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</si>
  <si>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</si>
  <si>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</si>
  <si>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</si>
  <si>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</si>
  <si>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</si>
  <si>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</si>
  <si>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</si>
  <si>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</si>
  <si>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</si>
  <si>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</si>
  <si>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</si>
  <si>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</si>
  <si>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</si>
  <si>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</si>
  <si>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</si>
  <si>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</si>
  <si>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</si>
  <si>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</si>
  <si>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</si>
  <si>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</si>
  <si>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</si>
  <si>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</si>
  <si>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</si>
  <si>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</si>
  <si>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</si>
  <si>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</si>
  <si>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</si>
  <si>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</si>
  <si>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</si>
  <si>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</si>
  <si>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</si>
  <si>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</si>
  <si>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</si>
  <si>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</si>
  <si>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</si>
  <si>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</si>
  <si>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</si>
  <si>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</si>
  <si>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</si>
  <si>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</si>
  <si>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</si>
  <si>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</si>
  <si>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</si>
  <si>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</si>
  <si>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</si>
  <si>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</si>
  <si>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</si>
  <si>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</si>
  <si>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</si>
  <si>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</si>
  <si>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</si>
  <si>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</si>
  <si>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</si>
  <si>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</si>
  <si>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</si>
  <si>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</si>
  <si>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</si>
  <si>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</si>
  <si>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</si>
  <si>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</si>
  <si>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</si>
  <si>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</si>
  <si>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</si>
  <si>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</si>
  <si>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</si>
  <si>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</si>
  <si>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</si>
  <si>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</si>
  <si>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</si>
  <si>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</si>
  <si>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</si>
  <si>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</si>
  <si>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</si>
  <si>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</si>
  <si>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</si>
  <si>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</si>
  <si>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</si>
  <si>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</si>
  <si>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</si>
  <si>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</si>
  <si>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</si>
  <si>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</si>
  <si>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</si>
  <si>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</si>
  <si>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</si>
  <si>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</si>
  <si>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</si>
  <si>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</si>
  <si>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</si>
  <si>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</si>
  <si>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</si>
  <si>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</si>
  <si>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</si>
  <si>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</si>
  <si>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</si>
  <si>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</si>
  <si>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</si>
  <si>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</si>
  <si>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</si>
  <si>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</si>
  <si>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</si>
  <si>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</si>
  <si>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</si>
  <si>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</si>
  <si>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</si>
  <si>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</si>
  <si>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</si>
  <si>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</si>
  <si>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</si>
  <si>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</si>
  <si>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</si>
  <si>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</si>
  <si>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</si>
  <si>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</si>
  <si>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</si>
  <si>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</si>
  <si>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</si>
  <si>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</si>
  <si>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</si>
  <si>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</si>
  <si>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</si>
  <si>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</si>
  <si>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</si>
  <si>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</si>
  <si>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</si>
  <si>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</si>
  <si>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</si>
  <si>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</si>
  <si>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</si>
  <si>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</si>
  <si>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</si>
  <si>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</si>
  <si>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</si>
  <si>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</si>
  <si>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</si>
  <si>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</si>
  <si>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</si>
  <si>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</si>
  <si>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</si>
  <si>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</si>
  <si>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</si>
  <si>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</si>
  <si>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</si>
  <si>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</si>
  <si>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</si>
  <si>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</si>
  <si>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</si>
  <si>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</si>
  <si>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</si>
  <si>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</si>
  <si>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</si>
  <si>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</si>
  <si>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</si>
  <si>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</si>
  <si>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</si>
  <si>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</si>
  <si>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</si>
  <si>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</si>
  <si>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</si>
  <si>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</si>
  <si>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</si>
  <si>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</si>
  <si>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</si>
  <si>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</si>
  <si>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</si>
  <si>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</si>
  <si>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</si>
  <si>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</si>
  <si>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</si>
  <si>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</si>
  <si>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</si>
  <si>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</si>
  <si>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</si>
  <si>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</si>
  <si>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</si>
  <si>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</si>
  <si>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</si>
  <si>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</si>
  <si>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</si>
  <si>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</si>
  <si>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</si>
  <si>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</si>
  <si>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</si>
  <si>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</si>
  <si>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</si>
  <si>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</si>
  <si>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</si>
  <si>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</si>
  <si>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</si>
  <si>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</si>
  <si>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</si>
  <si>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</si>
  <si>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</si>
  <si>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</si>
  <si>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</si>
  <si>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</si>
  <si>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</si>
  <si>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</si>
  <si>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</si>
  <si>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</si>
  <si>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</si>
  <si>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</si>
  <si>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</si>
  <si>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</si>
  <si>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</si>
  <si>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</si>
  <si>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</si>
  <si>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</si>
  <si>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</si>
  <si>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</si>
  <si>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</si>
  <si>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</si>
  <si>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</si>
  <si>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</si>
  <si>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</si>
  <si>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</si>
  <si>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</si>
  <si>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</si>
  <si>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</si>
  <si>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</si>
  <si>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</si>
  <si>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</si>
  <si>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</si>
  <si>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</si>
  <si>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</si>
  <si>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</si>
  <si>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</si>
  <si>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</si>
  <si>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</si>
  <si>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</si>
  <si>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</si>
  <si>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</si>
  <si>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</si>
  <si>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</si>
  <si>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</si>
  <si>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</si>
  <si>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</si>
  <si>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</si>
  <si>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</si>
  <si>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</si>
  <si>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</si>
  <si>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</si>
  <si>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</si>
  <si>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</si>
  <si>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</si>
  <si>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</si>
  <si>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</si>
  <si>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</si>
  <si>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</si>
  <si>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</si>
  <si>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</si>
  <si>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</si>
  <si>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</si>
  <si>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</si>
  <si>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</si>
  <si>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</si>
  <si>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</si>
  <si>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</si>
  <si>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</si>
  <si>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</si>
  <si>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</si>
  <si>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</si>
  <si>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</si>
  <si>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</si>
  <si>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</si>
  <si>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</si>
  <si>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</si>
  <si>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</si>
  <si>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</si>
  <si>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</si>
  <si>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</si>
  <si>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</si>
  <si>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</si>
  <si>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</si>
  <si>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</si>
  <si>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</si>
  <si>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</si>
  <si>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</si>
  <si>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</si>
  <si>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</si>
  <si>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</si>
  <si>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</si>
  <si>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</si>
  <si>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</si>
  <si>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</si>
  <si>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</si>
  <si>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</si>
  <si>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</si>
  <si>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</si>
  <si>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</si>
  <si>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</si>
  <si>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</si>
  <si>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</si>
  <si>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</si>
  <si>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</si>
  <si>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</si>
  <si>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</si>
  <si>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</si>
  <si>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</si>
  <si>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</si>
  <si>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</si>
  <si>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</si>
  <si>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</si>
  <si>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</si>
  <si>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</si>
  <si>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</si>
  <si>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</si>
  <si>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</si>
  <si>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</si>
  <si>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</si>
  <si>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</si>
  <si>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</si>
  <si>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</si>
  <si>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</si>
  <si>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</si>
  <si>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</si>
  <si>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</si>
  <si>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</si>
  <si>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</si>
  <si>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</si>
  <si>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</si>
  <si>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</si>
  <si>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</si>
  <si>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</si>
  <si>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</si>
  <si>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</si>
  <si>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</si>
  <si>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</si>
  <si>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</si>
  <si>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</si>
  <si>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</si>
  <si>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</si>
  <si>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</si>
  <si>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</si>
  <si>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</si>
  <si>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</si>
  <si>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</si>
  <si>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</si>
  <si>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</si>
  <si>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</si>
  <si>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</si>
  <si>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</si>
  <si>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</si>
  <si>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</si>
  <si>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</si>
  <si>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</si>
  <si>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</si>
  <si>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</si>
  <si>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</si>
  <si>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</si>
  <si>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</si>
  <si>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</si>
  <si>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</si>
  <si>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</si>
  <si>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</si>
  <si>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</si>
  <si>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</si>
  <si>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</si>
  <si>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</si>
  <si>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</si>
  <si>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</si>
  <si>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</si>
  <si>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</si>
  <si>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</si>
  <si>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</si>
  <si>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</si>
  <si>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</si>
  <si>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</si>
  <si>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</si>
  <si>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</si>
  <si>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</si>
  <si>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</si>
  <si>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</si>
  <si>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</si>
  <si>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</si>
  <si>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</si>
  <si>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</si>
  <si>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</si>
  <si>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</si>
  <si>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</si>
  <si>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</si>
  <si>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</si>
  <si>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</si>
  <si>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</si>
  <si>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</si>
  <si>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</si>
  <si>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</si>
  <si>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</si>
  <si>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</si>
  <si>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</si>
  <si>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</si>
  <si>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</si>
  <si>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</si>
  <si>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</si>
  <si>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</si>
  <si>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</si>
  <si>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</si>
  <si>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</si>
  <si>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</si>
  <si>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</si>
  <si>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</si>
  <si>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</si>
  <si>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</si>
  <si>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</si>
  <si>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</si>
  <si>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</si>
  <si>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</si>
  <si>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</si>
  <si>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</si>
  <si>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</si>
  <si>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</si>
  <si>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</si>
  <si>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</si>
  <si>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</si>
  <si>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</si>
  <si>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</si>
  <si>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</si>
  <si>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</si>
  <si>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</si>
  <si>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</si>
  <si>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</si>
  <si>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</si>
  <si>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</si>
  <si>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</si>
  <si>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</si>
  <si>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</si>
  <si>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</si>
  <si>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</si>
  <si>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</si>
  <si>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</si>
  <si>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</si>
  <si>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</si>
  <si>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</si>
  <si>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</si>
  <si>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</si>
  <si>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</si>
  <si>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</si>
  <si>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</si>
  <si>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</si>
  <si>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</si>
  <si>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</si>
  <si>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</si>
  <si>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</si>
  <si>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</si>
  <si>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</si>
  <si>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</si>
  <si>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</si>
  <si>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</si>
  <si>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</si>
  <si>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</si>
  <si>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</si>
  <si>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</si>
  <si>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</si>
  <si>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</si>
  <si>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</si>
  <si>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</si>
  <si>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</si>
  <si>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</si>
  <si>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</si>
  <si>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</si>
  <si>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</si>
  <si>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</si>
  <si>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</si>
  <si>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</si>
  <si>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</si>
  <si>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</si>
  <si>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</si>
  <si>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</si>
  <si>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</si>
  <si>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</si>
  <si>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</si>
  <si>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</si>
  <si>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</si>
  <si>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</si>
  <si>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</si>
  <si>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</si>
  <si>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</si>
  <si>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</si>
  <si>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</si>
  <si>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</si>
  <si>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</si>
  <si>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</si>
  <si>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</si>
  <si>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</si>
  <si>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</si>
  <si>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</si>
  <si>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</si>
  <si>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</si>
  <si>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</si>
  <si>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</si>
  <si>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</si>
  <si>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</si>
  <si>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</si>
  <si>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</si>
  <si>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</si>
  <si>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</si>
  <si>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</si>
  <si>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</si>
  <si>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</si>
  <si>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</si>
  <si>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</si>
  <si>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</si>
  <si>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</si>
  <si>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</si>
  <si>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</si>
  <si>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</si>
  <si>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</si>
  <si>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</si>
  <si>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</si>
  <si>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</si>
  <si>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</si>
  <si>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</si>
  <si>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</si>
  <si>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</si>
  <si>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</si>
  <si>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</si>
  <si>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</si>
  <si>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</si>
  <si>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</si>
  <si>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</si>
  <si>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</si>
  <si>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</si>
  <si>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</si>
  <si>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</si>
  <si>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</si>
  <si>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</si>
  <si>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</si>
  <si>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</si>
  <si>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</si>
  <si>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</si>
  <si>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</si>
  <si>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</si>
  <si>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</si>
  <si>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</si>
  <si>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</si>
  <si>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</si>
  <si>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</si>
  <si>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</si>
  <si>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</si>
  <si>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</si>
  <si>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</si>
  <si>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</si>
  <si>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</si>
  <si>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</si>
  <si>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</si>
  <si>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</si>
  <si>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</si>
  <si>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</si>
  <si>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</si>
  <si>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</si>
  <si>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</si>
  <si>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</si>
  <si>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</si>
  <si>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</si>
  <si>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</si>
  <si>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</si>
  <si>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</si>
  <si>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</si>
  <si>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</si>
  <si>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</si>
  <si>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</si>
  <si>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</si>
  <si>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</si>
  <si>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</si>
  <si>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</si>
  <si>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</si>
  <si>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</si>
  <si>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</si>
  <si>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</si>
  <si>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</si>
  <si>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</si>
  <si>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</si>
  <si>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</si>
  <si>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</si>
  <si>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</si>
  <si>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</si>
  <si>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</si>
  <si>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</si>
  <si>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</si>
  <si>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</si>
  <si>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</si>
  <si>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</si>
  <si>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</si>
  <si>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</si>
  <si>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</si>
  <si>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</si>
  <si>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</si>
  <si>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</si>
  <si>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</si>
  <si>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</si>
  <si>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</si>
  <si>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</si>
  <si>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</si>
  <si>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</si>
  <si>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</si>
  <si>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</si>
  <si>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</si>
  <si>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</si>
  <si>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</si>
  <si>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</si>
  <si>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</si>
  <si>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</si>
  <si>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</si>
  <si>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</si>
  <si>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</si>
  <si>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</si>
  <si>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</si>
  <si>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</si>
  <si>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</si>
  <si>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</si>
  <si>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</si>
  <si>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</si>
  <si>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</si>
  <si>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</si>
  <si>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</si>
  <si>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</si>
  <si>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</si>
  <si>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</si>
  <si>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</si>
  <si>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</si>
  <si>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</si>
  <si>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</si>
  <si>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</si>
  <si>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</si>
  <si>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</si>
  <si>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</si>
  <si>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</si>
  <si>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</si>
  <si>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</si>
  <si>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</si>
  <si>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</si>
  <si>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</si>
  <si>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</si>
  <si>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</si>
  <si>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</si>
  <si>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</si>
  <si>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</si>
  <si>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</si>
  <si>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</si>
  <si>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</si>
  <si>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</si>
  <si>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</si>
  <si>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</si>
  <si>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</si>
  <si>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</si>
  <si>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</si>
  <si>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</si>
  <si>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</si>
  <si>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</si>
  <si>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</si>
  <si>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</si>
  <si>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</si>
  <si>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</si>
  <si>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</si>
  <si>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</si>
  <si>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</si>
  <si>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</si>
  <si>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</si>
  <si>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</si>
  <si>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</si>
  <si>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</si>
  <si>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</si>
  <si>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</si>
  <si>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</si>
  <si>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</si>
  <si>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</si>
  <si>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</si>
  <si>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</si>
  <si>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</si>
  <si>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</si>
  <si>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</si>
  <si>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</si>
  <si>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</si>
  <si>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</si>
  <si>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</si>
  <si>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</si>
  <si>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</si>
  <si>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</si>
  <si>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</si>
  <si>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</si>
  <si>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</si>
  <si>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</si>
  <si>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</si>
  <si>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</si>
  <si>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</si>
  <si>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</si>
  <si>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</si>
  <si>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</si>
  <si>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</si>
  <si>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</si>
  <si>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</si>
  <si>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</si>
  <si>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</si>
  <si>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</si>
  <si>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</si>
  <si>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</si>
  <si>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</si>
  <si>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</si>
  <si>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</si>
  <si>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</si>
  <si>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</si>
  <si>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</si>
  <si>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</si>
  <si>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</si>
  <si>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</si>
  <si>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</si>
  <si>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</si>
  <si>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</si>
  <si>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</si>
  <si>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</si>
  <si>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</si>
  <si>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</si>
  <si>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</si>
  <si>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</si>
  <si>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</si>
  <si>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</si>
  <si>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</si>
  <si>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</si>
  <si>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</si>
  <si>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</si>
  <si>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</si>
  <si>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</si>
  <si>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</si>
  <si>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</si>
  <si>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</si>
  <si>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</si>
  <si>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</si>
  <si>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</si>
  <si>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</si>
  <si>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</si>
  <si>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</si>
  <si>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</si>
  <si>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</si>
  <si>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</si>
  <si>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</si>
  <si>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</si>
  <si>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</si>
  <si>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</si>
  <si>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</si>
  <si>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</si>
  <si>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</si>
  <si>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</si>
  <si>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</si>
  <si>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</si>
  <si>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</si>
  <si>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</si>
  <si>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</si>
  <si>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</si>
  <si>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</si>
  <si>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</si>
  <si>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</si>
  <si>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</si>
  <si>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</si>
  <si>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</si>
  <si>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</si>
  <si>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</si>
  <si>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</si>
  <si>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</si>
  <si>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</si>
  <si>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</si>
  <si>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</si>
  <si>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</si>
  <si>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</si>
  <si>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</si>
  <si>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</si>
  <si>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</si>
  <si>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</si>
  <si>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</si>
  <si>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</si>
  <si>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</si>
  <si>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</si>
  <si>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</si>
  <si>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</si>
  <si>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</si>
  <si>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</si>
  <si>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</si>
  <si>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</si>
  <si>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</si>
  <si>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</si>
  <si>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</si>
  <si>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</si>
  <si>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</si>
  <si>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</si>
  <si>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</si>
  <si>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</si>
  <si>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</si>
  <si>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</si>
  <si>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</si>
  <si>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</si>
  <si>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</si>
  <si>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</si>
  <si>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</si>
  <si>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</si>
  <si>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</si>
  <si>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</si>
  <si>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</si>
  <si>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</si>
  <si>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</si>
  <si>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</si>
  <si>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</si>
  <si>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</si>
  <si>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</si>
  <si>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</si>
  <si>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</si>
  <si>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</si>
  <si>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</si>
  <si>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</si>
  <si>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</si>
  <si>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</si>
  <si>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</si>
  <si>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</si>
  <si>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</si>
  <si>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</si>
  <si>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</si>
  <si>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</si>
  <si>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</si>
  <si>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</si>
  <si>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</si>
  <si>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</si>
  <si>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</si>
  <si>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</si>
  <si>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</si>
  <si>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</si>
  <si>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</si>
  <si>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</si>
  <si>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</si>
  <si>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</si>
  <si>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</si>
  <si>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</si>
  <si>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</si>
  <si>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</si>
  <si>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</si>
  <si>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</si>
  <si>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</si>
  <si>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</si>
  <si>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</si>
  <si>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</si>
  <si>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</si>
  <si>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</si>
  <si>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</si>
  <si>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</si>
  <si>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</si>
  <si>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</si>
  <si>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</si>
  <si>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</si>
  <si>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</si>
  <si>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</si>
  <si>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</si>
  <si>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</si>
  <si>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</si>
  <si>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</si>
  <si>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</si>
  <si>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</si>
  <si>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</si>
  <si>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</si>
  <si>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</si>
  <si>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</si>
  <si>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</si>
  <si>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</si>
  <si>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</si>
  <si>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</si>
  <si>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</si>
  <si>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</si>
  <si>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</si>
  <si>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</si>
  <si>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</si>
  <si>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</si>
  <si>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</si>
  <si>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</si>
  <si>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</si>
  <si>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</si>
  <si>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</si>
  <si>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</si>
  <si>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</si>
  <si>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</si>
  <si>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</si>
  <si>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</si>
  <si>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</si>
  <si>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</si>
  <si>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</si>
  <si>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</si>
  <si>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</si>
  <si>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</si>
  <si>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</si>
  <si>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</si>
  <si>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</si>
  <si>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</si>
  <si>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</si>
  <si>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</si>
  <si>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</si>
  <si>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</si>
  <si>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</si>
  <si>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</si>
  <si>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</si>
  <si>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</si>
  <si>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</si>
  <si>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</si>
  <si>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</si>
  <si>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</si>
  <si>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</si>
  <si>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</si>
  <si>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</si>
  <si>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</si>
  <si>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</si>
  <si>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</si>
  <si>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</si>
  <si>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</si>
  <si>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</si>
  <si>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</si>
  <si>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</si>
  <si>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</si>
  <si>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</si>
  <si>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</si>
  <si>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</si>
  <si>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</si>
  <si>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</si>
  <si>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</si>
  <si>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</si>
  <si>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</si>
  <si>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</si>
  <si>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</si>
  <si>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</si>
  <si>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</si>
  <si>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</si>
  <si>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</si>
  <si>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</si>
  <si>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</si>
  <si>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</si>
  <si>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</si>
  <si>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</si>
  <si>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</si>
  <si>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</si>
  <si>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</si>
  <si>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</si>
  <si>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</si>
  <si>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</si>
  <si>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</si>
  <si>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</si>
  <si>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</si>
  <si>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</si>
  <si>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</si>
  <si>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</si>
  <si>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</si>
  <si>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</si>
  <si>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</si>
  <si>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</si>
  <si>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</si>
  <si>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</si>
  <si>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</si>
  <si>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</si>
  <si>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</si>
  <si>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</si>
  <si>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</si>
  <si>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</si>
  <si>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</si>
  <si>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</si>
  <si>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</si>
  <si>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</si>
  <si>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</si>
  <si>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</si>
  <si>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</si>
  <si>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</si>
  <si>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</si>
  <si>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</si>
  <si>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</si>
  <si>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</si>
  <si>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</si>
  <si>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</si>
  <si>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</si>
  <si>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</si>
  <si>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</si>
  <si>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</si>
  <si>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</si>
  <si>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</si>
  <si>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</si>
  <si>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</si>
  <si>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</si>
  <si>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</si>
  <si>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</si>
  <si>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</si>
  <si>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</si>
  <si>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</si>
  <si>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</si>
  <si>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</si>
  <si>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</si>
  <si>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</si>
  <si>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</si>
  <si>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</si>
  <si>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</si>
  <si>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</si>
  <si>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</si>
  <si>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</si>
  <si>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</si>
  <si>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</si>
  <si>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</si>
  <si>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</si>
  <si>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</si>
  <si>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</si>
  <si>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</si>
  <si>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</si>
  <si>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</si>
  <si>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</si>
  <si>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</si>
  <si>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</si>
  <si>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</si>
  <si>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</si>
  <si>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</si>
  <si>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</si>
  <si>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</si>
  <si>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</si>
  <si>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</si>
  <si>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</si>
  <si>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</si>
  <si>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</si>
  <si>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</si>
  <si>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</si>
  <si>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</si>
  <si>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</si>
  <si>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</si>
  <si>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</si>
  <si>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</si>
  <si>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</si>
  <si>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</si>
  <si>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</si>
  <si>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</si>
  <si>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</si>
  <si>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</si>
  <si>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</si>
  <si>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</si>
  <si>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</si>
  <si>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</si>
  <si>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</si>
  <si>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</si>
  <si>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</si>
  <si>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</si>
  <si>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</si>
  <si>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</si>
  <si>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</si>
  <si>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</si>
  <si>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</si>
  <si>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</si>
  <si>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</si>
  <si>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</si>
  <si>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</si>
  <si>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</si>
  <si>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</si>
  <si>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</si>
  <si>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</si>
  <si>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</si>
  <si>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</si>
  <si>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</si>
  <si>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</si>
  <si>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</si>
  <si>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</si>
  <si>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</si>
  <si>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</si>
  <si>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</si>
  <si>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</si>
  <si>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</si>
  <si>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</si>
  <si>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</si>
  <si>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</si>
  <si>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</si>
  <si>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</si>
  <si>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</si>
  <si>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</si>
  <si>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</si>
  <si>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</si>
  <si>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</si>
  <si>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</si>
  <si>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</si>
  <si>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</si>
  <si>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</si>
  <si>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</si>
  <si>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</si>
  <si>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</si>
  <si>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</si>
  <si>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</si>
  <si>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</si>
  <si>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</si>
  <si>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</si>
  <si>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</si>
  <si>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</si>
  <si>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</si>
  <si>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</si>
  <si>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</si>
  <si>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</si>
  <si>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</si>
  <si>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</si>
  <si>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</si>
  <si>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</si>
  <si>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</si>
  <si>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</si>
  <si>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</si>
  <si>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</si>
  <si>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</si>
  <si>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</si>
  <si>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</si>
  <si>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</si>
  <si>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</si>
  <si>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</si>
  <si>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</si>
  <si>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</si>
  <si>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</si>
  <si>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</si>
  <si>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</si>
  <si>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</si>
  <si>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</si>
  <si>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</si>
  <si>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</si>
  <si>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</si>
  <si>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</si>
  <si>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</si>
  <si>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</si>
  <si>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</si>
  <si>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</si>
  <si>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</si>
  <si>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</si>
  <si>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</si>
  <si>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</si>
  <si>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</si>
  <si>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</si>
  <si>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</si>
  <si>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</si>
  <si>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</si>
  <si>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</si>
  <si>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</si>
  <si>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</si>
  <si>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</si>
  <si>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</si>
  <si>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</si>
  <si>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</si>
  <si>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</si>
  <si>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</si>
  <si>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</si>
  <si>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</si>
  <si>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</si>
  <si>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</si>
  <si>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</si>
  <si>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</si>
  <si>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</si>
  <si>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</si>
  <si>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</si>
  <si>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</si>
  <si>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</si>
  <si>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</si>
  <si>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</si>
  <si>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</si>
  <si>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</si>
  <si>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</si>
  <si>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</si>
  <si>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</si>
  <si>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</si>
  <si>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</si>
  <si>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</si>
  <si>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</si>
  <si>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</si>
  <si>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</si>
  <si>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</si>
  <si>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</si>
  <si>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</si>
  <si>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</si>
  <si>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</si>
  <si>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</si>
  <si>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</si>
  <si>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</si>
  <si>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</si>
  <si>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</si>
  <si>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</si>
  <si>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</si>
  <si>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</si>
  <si>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</si>
  <si>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</si>
  <si>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</si>
  <si>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</si>
  <si>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</si>
  <si>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</si>
  <si>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</si>
  <si>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</si>
  <si>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</si>
  <si>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</si>
  <si>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</si>
  <si>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</si>
  <si>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</si>
  <si>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</si>
  <si>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</si>
  <si>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</si>
  <si>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</si>
  <si>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</si>
  <si>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</si>
  <si>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</si>
  <si>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</si>
  <si>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</si>
  <si>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</si>
  <si>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</si>
  <si>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</si>
  <si>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</si>
  <si>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</si>
  <si>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</si>
  <si>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</si>
  <si>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</si>
  <si>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</si>
  <si>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</si>
  <si>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</si>
  <si>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</si>
  <si>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</si>
  <si>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</si>
  <si>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</si>
  <si>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</si>
  <si>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</si>
  <si>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</si>
  <si>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</si>
  <si>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</si>
  <si>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</si>
  <si>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</si>
  <si>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</si>
  <si>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</si>
  <si>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</si>
  <si>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</si>
  <si>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</si>
  <si>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</si>
  <si>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</si>
  <si>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</si>
  <si>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</si>
  <si>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</si>
  <si>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</si>
  <si>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</si>
  <si>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</si>
  <si>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</si>
  <si>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</si>
  <si>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</si>
  <si>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</si>
  <si>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</si>
  <si>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</si>
  <si>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</si>
  <si>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</si>
  <si>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</si>
  <si>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</si>
  <si>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</si>
  <si>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</si>
  <si>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</si>
  <si>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</si>
  <si>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</si>
  <si>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</si>
  <si>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</si>
  <si>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</si>
  <si>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</si>
  <si>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</si>
  <si>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</si>
  <si>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</si>
  <si>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</si>
  <si>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</si>
  <si>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</si>
  <si>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</si>
  <si>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</si>
  <si>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</si>
  <si>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</si>
  <si>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</si>
  <si>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</si>
  <si>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</si>
  <si>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</si>
  <si>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</si>
  <si>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</si>
  <si>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</si>
  <si>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</si>
  <si>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</si>
  <si>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</si>
  <si>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</si>
  <si>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</si>
  <si>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</si>
  <si>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</si>
  <si>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</si>
  <si>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</si>
  <si>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</si>
  <si>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</si>
  <si>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</si>
  <si>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</si>
  <si>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</si>
  <si>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</si>
  <si>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</si>
  <si>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</si>
  <si>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</si>
  <si>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</si>
  <si>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</si>
  <si>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</si>
  <si>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</si>
  <si>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</si>
  <si>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</si>
  <si>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</si>
  <si>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</si>
  <si>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</si>
  <si>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</si>
  <si>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</si>
  <si>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</si>
  <si>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</si>
  <si>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</si>
  <si>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</si>
  <si>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</si>
  <si>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</si>
  <si>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</si>
  <si>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</si>
  <si>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</si>
  <si>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</si>
  <si>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</si>
  <si>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</si>
  <si>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</si>
  <si>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</si>
  <si>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</si>
  <si>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</si>
  <si>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</si>
  <si>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</si>
  <si>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</si>
  <si>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</si>
  <si>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</si>
  <si>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</si>
  <si>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</si>
  <si>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</si>
  <si>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</si>
  <si>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</si>
  <si>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</si>
  <si>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</si>
  <si>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</si>
  <si>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</si>
  <si>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</si>
  <si>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</si>
  <si>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</si>
  <si>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</si>
  <si>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</si>
  <si>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</si>
  <si>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</si>
  <si>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</si>
  <si>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</si>
  <si>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</si>
  <si>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</si>
  <si>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</si>
  <si>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</si>
  <si>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</si>
  <si>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</si>
  <si>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</si>
  <si>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</si>
  <si>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</si>
  <si>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</si>
  <si>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</si>
  <si>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</si>
  <si>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</si>
  <si>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</si>
  <si>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</si>
  <si>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</si>
  <si>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</si>
  <si>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</si>
  <si>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</si>
  <si>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</si>
  <si>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</si>
  <si>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</si>
  <si>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</si>
  <si>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</si>
  <si>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</si>
  <si>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</si>
  <si>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</si>
  <si>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</si>
  <si>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</si>
  <si>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</si>
  <si>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</si>
  <si>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</si>
  <si>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</si>
  <si>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</si>
  <si>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</si>
  <si>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</si>
  <si>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</si>
  <si>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</si>
  <si>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</si>
  <si>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</si>
  <si>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</si>
  <si>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</si>
  <si>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</si>
  <si>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</si>
  <si>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</si>
  <si>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</si>
  <si>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</si>
  <si>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</si>
  <si>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</si>
  <si>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</si>
  <si>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</si>
  <si>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</si>
  <si>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</si>
  <si>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</si>
  <si>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</si>
  <si>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</si>
  <si>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</si>
  <si>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</si>
  <si>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</si>
  <si>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</si>
  <si>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</si>
  <si>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</si>
  <si>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</si>
  <si>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</si>
  <si>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</si>
  <si>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</si>
  <si>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</si>
  <si>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</si>
  <si>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</si>
  <si>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</si>
  <si>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</si>
  <si>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</si>
  <si>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</si>
  <si>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</si>
  <si>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</si>
  <si>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</si>
  <si>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</si>
  <si>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</si>
  <si>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</si>
  <si>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</si>
  <si>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</si>
  <si>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</si>
  <si>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</si>
  <si>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</si>
  <si>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</si>
  <si>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</si>
  <si>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</si>
  <si>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</si>
  <si>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</si>
  <si>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</si>
  <si>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</si>
  <si>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</si>
  <si>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</si>
  <si>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</si>
  <si>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</si>
  <si>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</si>
  <si>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</si>
  <si>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</si>
  <si>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</si>
  <si>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</si>
  <si>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</si>
  <si>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</si>
  <si>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</si>
  <si>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</si>
  <si>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</si>
  <si>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</si>
  <si>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</si>
  <si>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</si>
  <si>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</si>
  <si>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</si>
  <si>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</si>
  <si>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</si>
  <si>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</si>
  <si>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</si>
  <si>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</si>
  <si>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</si>
  <si>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</si>
  <si>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</si>
  <si>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</si>
  <si>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</si>
  <si>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</si>
  <si>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</si>
  <si>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</si>
  <si>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</si>
  <si>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</si>
  <si>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</si>
  <si>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</si>
  <si>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</si>
  <si>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</si>
  <si>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</si>
  <si>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</si>
  <si>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</si>
  <si>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</si>
  <si>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</si>
  <si>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</si>
  <si>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</si>
  <si>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</si>
  <si>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</si>
  <si>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</si>
  <si>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</si>
  <si>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</si>
  <si>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</si>
  <si>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</si>
  <si>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</si>
  <si>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</si>
  <si>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</si>
  <si>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</si>
  <si>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</si>
  <si>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</si>
  <si>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</si>
  <si>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</si>
  <si>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</si>
  <si>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</si>
  <si>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</si>
  <si>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</si>
  <si>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</si>
  <si>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</si>
  <si>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</si>
  <si>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</si>
  <si>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</si>
  <si>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</si>
  <si>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</si>
  <si>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</si>
  <si>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</si>
  <si>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</si>
  <si>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</si>
  <si>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</si>
  <si>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</si>
  <si>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</si>
  <si>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</si>
  <si>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</si>
  <si>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</si>
  <si>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</si>
  <si>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</si>
  <si>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</si>
  <si>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</si>
  <si>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</si>
  <si>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</si>
  <si>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</si>
  <si>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</si>
  <si>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</si>
  <si>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</si>
  <si>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</si>
  <si>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</si>
  <si>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</si>
  <si>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</si>
  <si>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</si>
  <si>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</si>
  <si>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</si>
  <si>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</si>
  <si>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</si>
  <si>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</si>
  <si>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</si>
  <si>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</si>
  <si>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</si>
  <si>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</si>
  <si>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</si>
  <si>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</si>
  <si>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</si>
  <si>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</si>
  <si>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</si>
  <si>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</si>
  <si>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</si>
  <si>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</si>
  <si>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</si>
  <si>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</si>
  <si>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</si>
  <si>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</si>
  <si>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</si>
  <si>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</si>
  <si>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</si>
  <si>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</si>
  <si>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</si>
  <si>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</si>
  <si>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</si>
  <si>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</si>
  <si>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</si>
  <si>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</si>
  <si>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</si>
  <si>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</si>
  <si>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</si>
  <si>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</si>
  <si>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</si>
  <si>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</si>
  <si>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</si>
  <si>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</si>
  <si>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</si>
  <si>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</si>
  <si>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</si>
  <si>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</si>
  <si>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</si>
  <si>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</si>
  <si>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</si>
  <si>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</si>
  <si>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</si>
  <si>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</si>
  <si>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</si>
  <si>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</si>
  <si>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</si>
  <si>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</si>
  <si>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</si>
  <si>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</si>
  <si>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</si>
  <si>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</si>
  <si>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</si>
  <si>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</si>
  <si>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</si>
  <si>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</si>
  <si>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</si>
  <si>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</si>
  <si>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</si>
  <si>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</si>
  <si>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</si>
  <si>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</si>
  <si>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</si>
  <si>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</si>
  <si>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</si>
  <si>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</si>
  <si>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</si>
  <si>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</si>
  <si>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</si>
  <si>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</si>
  <si>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</si>
  <si>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</si>
  <si>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</si>
  <si>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</si>
  <si>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</si>
  <si>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</si>
  <si>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</si>
  <si>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</si>
  <si>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</si>
  <si>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</si>
  <si>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</si>
  <si>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</si>
  <si>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</si>
  <si>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</si>
  <si>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</si>
  <si>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</si>
  <si>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</si>
  <si>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</si>
  <si>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</si>
  <si>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</si>
  <si>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</si>
  <si>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</si>
  <si>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</si>
  <si>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</si>
  <si>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</si>
  <si>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</si>
  <si>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</si>
  <si>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</si>
  <si>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</si>
  <si>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</si>
  <si>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</si>
  <si>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</si>
  <si>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</si>
  <si>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</si>
  <si>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</si>
  <si>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</si>
  <si>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</si>
  <si>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</si>
  <si>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</si>
  <si>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</si>
  <si>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</si>
  <si>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</si>
  <si>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</si>
  <si>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</si>
  <si>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</si>
  <si>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</si>
  <si>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</si>
  <si>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</si>
  <si>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</si>
  <si>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</si>
  <si>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</si>
  <si>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</si>
  <si>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</si>
  <si>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</si>
  <si>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</si>
  <si>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</si>
  <si>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</si>
  <si>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</si>
  <si>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</si>
  <si>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</si>
  <si>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</si>
  <si>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</si>
  <si>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</si>
  <si>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</si>
  <si>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</si>
  <si>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</si>
  <si>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</si>
  <si>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</si>
  <si>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</si>
  <si>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</si>
  <si>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</si>
  <si>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</si>
  <si>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</si>
  <si>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</si>
  <si>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</si>
  <si>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</si>
  <si>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</si>
  <si>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</si>
  <si>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</si>
  <si>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</si>
  <si>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</si>
  <si>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</si>
  <si>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</si>
  <si>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</si>
  <si>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</si>
  <si>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</si>
  <si>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</si>
  <si>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</si>
  <si>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</si>
  <si>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</si>
  <si>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</si>
  <si>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</si>
  <si>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</si>
  <si>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</si>
  <si>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</si>
  <si>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</si>
  <si>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</si>
  <si>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</si>
  <si>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</si>
  <si>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</si>
  <si>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</si>
  <si>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</si>
  <si>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</si>
  <si>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</si>
  <si>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</si>
  <si>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</si>
  <si>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</si>
  <si>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</si>
  <si>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</si>
  <si>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</si>
  <si>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</si>
  <si>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</si>
  <si>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</si>
  <si>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</si>
  <si>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</si>
  <si>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</si>
  <si>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</si>
  <si>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</si>
  <si>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</si>
  <si>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</si>
  <si>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</si>
  <si>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</si>
  <si>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</si>
  <si>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</si>
  <si>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</si>
  <si>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</si>
  <si>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</si>
  <si>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</si>
  <si>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</si>
  <si>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</si>
  <si>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</si>
  <si>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</si>
  <si>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</si>
  <si>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</si>
  <si>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</si>
  <si>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</si>
  <si>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</si>
  <si>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</si>
  <si>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</si>
  <si>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</si>
  <si>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</si>
  <si>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</si>
  <si>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</si>
  <si>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</si>
  <si>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</si>
  <si>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</si>
  <si>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</si>
  <si>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</si>
  <si>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</si>
  <si>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</si>
  <si>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</si>
  <si>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</si>
  <si>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</si>
  <si>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</si>
  <si>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</si>
  <si>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</si>
  <si>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</si>
  <si>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</si>
  <si>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</si>
  <si>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</si>
  <si>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</si>
  <si>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</si>
  <si>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</si>
  <si>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</si>
  <si>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</si>
  <si>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</si>
  <si>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</si>
  <si>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</si>
  <si>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</si>
  <si>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</si>
  <si>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</si>
  <si>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</si>
  <si>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</si>
  <si>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</si>
  <si>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</si>
  <si>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</si>
  <si>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</si>
  <si>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</si>
  <si>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</si>
  <si>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</si>
  <si>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</si>
  <si>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</si>
  <si>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</si>
  <si>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</si>
  <si>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</si>
  <si>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</si>
  <si>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</si>
  <si>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</si>
  <si>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</si>
  <si>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</si>
  <si>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</si>
  <si>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</si>
  <si>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</si>
  <si>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</si>
  <si>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</si>
  <si>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</si>
  <si>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</si>
  <si>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</si>
  <si>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</si>
  <si>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</si>
  <si>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</si>
  <si>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</si>
  <si>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</si>
  <si>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</si>
  <si>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</si>
  <si>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</si>
  <si>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</si>
  <si>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</si>
  <si>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</si>
  <si>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</si>
  <si>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</si>
  <si>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</si>
  <si>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</si>
  <si>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</si>
  <si>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</si>
  <si>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</si>
  <si>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</si>
  <si>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</si>
  <si>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</si>
  <si>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</si>
  <si>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</si>
  <si>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</si>
  <si>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</si>
  <si>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</si>
  <si>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</si>
  <si>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</si>
  <si>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</si>
  <si>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</si>
  <si>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</si>
  <si>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</si>
  <si>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</si>
  <si>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</si>
  <si>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</si>
  <si>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</si>
  <si>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</si>
  <si>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</si>
  <si>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</si>
  <si>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</si>
  <si>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</si>
  <si>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</si>
  <si>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</si>
  <si>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</si>
  <si>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</si>
  <si>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</si>
  <si>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</si>
  <si>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</si>
  <si>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</si>
  <si>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</si>
  <si>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</si>
  <si>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</si>
  <si>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</si>
  <si>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</si>
  <si>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</si>
  <si>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</si>
  <si>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</si>
  <si>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</si>
  <si>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</si>
  <si>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</si>
  <si>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</si>
  <si>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</si>
  <si>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</si>
  <si>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</si>
  <si>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</si>
  <si>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</si>
  <si>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</si>
  <si>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</si>
  <si>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</si>
  <si>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</si>
  <si>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</si>
  <si>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</si>
  <si>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</si>
  <si>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</si>
  <si>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</si>
  <si>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</si>
  <si>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</si>
  <si>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</si>
  <si>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</si>
  <si>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</si>
  <si>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</si>
  <si>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</si>
  <si>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</si>
  <si>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</si>
  <si>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</si>
  <si>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</si>
  <si>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</si>
  <si>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</si>
  <si>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</si>
  <si>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</si>
  <si>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</si>
  <si>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</si>
  <si>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</si>
  <si>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</si>
  <si>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</si>
  <si>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</si>
  <si>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</si>
  <si>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</si>
  <si>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</si>
  <si>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</si>
  <si>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</si>
  <si>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</si>
  <si>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</si>
  <si>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</si>
  <si>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</si>
  <si>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</si>
  <si>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</si>
  <si>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</si>
  <si>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</si>
  <si>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</si>
  <si>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</si>
  <si>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</si>
  <si>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</si>
  <si>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</si>
  <si>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</si>
  <si>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</si>
  <si>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</si>
  <si>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</si>
  <si>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</si>
  <si>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</si>
  <si>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</si>
  <si>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</si>
  <si>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</si>
  <si>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</si>
  <si>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</si>
  <si>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</si>
  <si>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</si>
  <si>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</si>
  <si>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</si>
  <si>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</si>
  <si>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</si>
  <si>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</si>
  <si>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</si>
  <si>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</si>
  <si>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</si>
  <si>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</si>
  <si>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</si>
  <si>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</si>
  <si>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</si>
  <si>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</si>
  <si>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</si>
  <si>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</si>
  <si>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</si>
  <si>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</si>
  <si>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</si>
  <si>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</si>
  <si>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</si>
  <si>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</si>
  <si>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</si>
  <si>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</si>
  <si>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</si>
  <si>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</si>
  <si>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</si>
  <si>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</si>
  <si>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</si>
  <si>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</si>
  <si>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</si>
  <si>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</si>
  <si>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</si>
  <si>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</si>
  <si>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</si>
  <si>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</si>
  <si>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</si>
  <si>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</si>
  <si>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</si>
  <si>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</si>
  <si>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</si>
  <si>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</si>
  <si>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</si>
  <si>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</si>
  <si>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</si>
  <si>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</si>
  <si>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</si>
  <si>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</si>
  <si>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</si>
  <si>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</si>
  <si>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</si>
  <si>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</si>
  <si>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</si>
  <si>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</si>
  <si>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</si>
  <si>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</si>
  <si>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</si>
  <si>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</si>
  <si>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</si>
  <si>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</si>
  <si>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</si>
  <si>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</si>
  <si>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</si>
  <si>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</si>
  <si>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</si>
  <si>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</si>
  <si>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</si>
  <si>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</si>
  <si>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</si>
  <si>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</si>
  <si>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</si>
  <si>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</si>
  <si>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</si>
  <si>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</si>
  <si>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</si>
  <si>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</si>
  <si>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</si>
  <si>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</si>
  <si>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</si>
  <si>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</si>
  <si>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</si>
  <si>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</si>
  <si>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</si>
  <si>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</si>
  <si>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</si>
  <si>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</si>
  <si>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</si>
  <si>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</si>
  <si>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</si>
  <si>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</si>
  <si>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</si>
  <si>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</si>
  <si>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</si>
  <si>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</si>
  <si>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</si>
  <si>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</si>
  <si>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</si>
  <si>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</si>
  <si>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</si>
  <si>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</si>
  <si>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</si>
  <si>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</si>
  <si>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</si>
  <si>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</si>
  <si>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</si>
  <si>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</si>
  <si>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</si>
  <si>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</si>
  <si>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</si>
  <si>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</si>
  <si>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</si>
  <si>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</si>
  <si>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</si>
  <si>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</si>
  <si>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</si>
  <si>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</si>
  <si>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</si>
  <si>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</si>
  <si>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</si>
  <si>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</si>
  <si>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</si>
  <si>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</si>
  <si>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</si>
  <si>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</si>
  <si>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</si>
  <si>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</si>
  <si>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</si>
  <si>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</si>
  <si>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</si>
  <si>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</si>
  <si>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</si>
  <si>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</si>
  <si>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</si>
  <si>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</si>
  <si>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</si>
  <si>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</si>
  <si>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</si>
  <si>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</si>
  <si>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</si>
  <si>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</si>
  <si>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</si>
  <si>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</si>
  <si>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</si>
  <si>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</si>
  <si>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</si>
  <si>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</si>
  <si>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</si>
  <si>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</si>
  <si>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</si>
  <si>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</si>
  <si>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</si>
  <si>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</si>
  <si>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</si>
  <si>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</si>
  <si>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</si>
  <si>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</si>
  <si>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</si>
  <si>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</si>
  <si>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</si>
  <si>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</si>
  <si>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</si>
  <si>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</si>
  <si>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</si>
  <si>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</si>
  <si>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</si>
  <si>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</si>
  <si>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</si>
  <si>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</si>
  <si>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</si>
  <si>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</si>
  <si>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</si>
  <si>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</si>
  <si>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</si>
  <si>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</si>
  <si>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</si>
  <si>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</si>
  <si>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</si>
  <si>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</si>
  <si>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</si>
  <si>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</si>
  <si>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</si>
  <si>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</si>
  <si>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</si>
  <si>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</si>
  <si>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</si>
  <si>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</si>
  <si>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</si>
  <si>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</si>
  <si>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</si>
  <si>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</si>
  <si>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</si>
  <si>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</si>
  <si>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</si>
  <si>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</si>
  <si>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</si>
  <si>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</si>
  <si>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</si>
  <si>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</si>
  <si>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</si>
  <si>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</si>
  <si>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</si>
  <si>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</si>
  <si>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</si>
  <si>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</si>
  <si>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</si>
  <si>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</si>
  <si>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</si>
  <si>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</si>
  <si>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</si>
  <si>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</si>
  <si>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</si>
  <si>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</si>
  <si>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</si>
  <si>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</si>
  <si>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</si>
  <si>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</si>
  <si>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</si>
  <si>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</si>
  <si>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</si>
  <si>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</si>
  <si>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</si>
  <si>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</si>
  <si>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</si>
  <si>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</si>
  <si>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</si>
  <si>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</si>
  <si>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</si>
  <si>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</si>
  <si>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</si>
  <si>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</si>
  <si>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</si>
  <si>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</si>
  <si>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</si>
  <si>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</si>
  <si>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</si>
  <si>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</si>
  <si>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</si>
  <si>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</si>
  <si>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</si>
  <si>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</si>
  <si>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</si>
  <si>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</si>
  <si>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</si>
  <si>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</si>
  <si>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</si>
  <si>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</si>
  <si>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</si>
  <si>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</si>
  <si>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</si>
  <si>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</si>
  <si>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</si>
  <si>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</si>
  <si>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</si>
  <si>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</si>
  <si>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</si>
  <si>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</si>
  <si>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</si>
  <si>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</si>
  <si>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</si>
  <si>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</si>
  <si>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</si>
  <si>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</si>
  <si>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</si>
  <si>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</si>
  <si>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</si>
  <si>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</si>
  <si>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</si>
  <si>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</si>
  <si>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</si>
  <si>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</si>
  <si>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</si>
  <si>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</si>
  <si>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</si>
  <si>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</si>
  <si>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</si>
  <si>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</si>
  <si>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</si>
  <si>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</si>
  <si>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</si>
  <si>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</si>
  <si>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</si>
  <si>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</si>
  <si>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</si>
  <si>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</si>
  <si>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</si>
  <si>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</si>
  <si>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</si>
  <si>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</si>
  <si>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</si>
  <si>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</si>
  <si>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</si>
  <si>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</si>
  <si>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</si>
  <si>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</si>
  <si>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</si>
  <si>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</si>
  <si>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</si>
  <si>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</si>
  <si>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</si>
  <si>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</si>
  <si>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</si>
  <si>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</si>
  <si>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</si>
  <si>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</si>
  <si>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</si>
  <si>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</si>
  <si>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</si>
  <si>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</si>
  <si>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</si>
  <si>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</si>
  <si>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</si>
  <si>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</si>
  <si>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</si>
  <si>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</si>
  <si>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</si>
  <si>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</si>
  <si>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</si>
  <si>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</si>
  <si>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</si>
  <si>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</si>
  <si>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</si>
  <si>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</si>
  <si>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</si>
  <si>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</si>
  <si>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</si>
  <si>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</si>
  <si>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</si>
  <si>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</si>
  <si>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</si>
  <si>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</si>
  <si>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</si>
  <si>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</si>
  <si>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</si>
  <si>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</si>
  <si>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</si>
  <si>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</si>
  <si>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</si>
  <si>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</si>
  <si>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</si>
  <si>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</si>
  <si>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</si>
  <si>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</si>
  <si>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</si>
  <si>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</si>
  <si>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</si>
  <si>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</si>
  <si>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</si>
  <si>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</si>
  <si>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</si>
  <si>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</si>
  <si>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</si>
  <si>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</si>
  <si>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</si>
  <si>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</si>
  <si>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</si>
  <si>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</si>
  <si>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</si>
  <si>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</si>
  <si>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</si>
  <si>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</si>
  <si>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</si>
  <si>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</si>
  <si>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</si>
  <si>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</si>
  <si>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</si>
  <si>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</si>
  <si>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</si>
  <si>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</si>
  <si>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</si>
  <si>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</si>
  <si>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</si>
  <si>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</si>
  <si>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</si>
  <si>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</si>
  <si>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</si>
  <si>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</si>
  <si>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</si>
  <si>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</si>
  <si>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</si>
  <si>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</si>
  <si>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</si>
  <si>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</si>
  <si>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</si>
  <si>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</si>
  <si>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</si>
  <si>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</si>
  <si>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</si>
  <si>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</si>
  <si>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</si>
  <si>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</si>
  <si>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</si>
  <si>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</si>
  <si>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</si>
  <si>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</si>
  <si>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</si>
  <si>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</si>
  <si>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</si>
  <si>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</si>
  <si>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</si>
  <si>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</si>
  <si>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</si>
  <si>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</si>
  <si>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</si>
  <si>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</si>
  <si>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</si>
  <si>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</si>
  <si>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</si>
  <si>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</si>
  <si>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</si>
  <si>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</si>
  <si>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</si>
  <si>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</si>
  <si>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</si>
  <si>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</si>
  <si>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</si>
  <si>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</si>
  <si>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</si>
  <si>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</si>
  <si>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</si>
  <si>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</si>
  <si>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</si>
  <si>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</si>
  <si>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</si>
  <si>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</si>
  <si>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</si>
  <si>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</si>
  <si>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</si>
  <si>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</si>
  <si>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</si>
  <si>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</si>
  <si>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</si>
  <si>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</si>
  <si>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</si>
  <si>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</si>
  <si>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</si>
  <si>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</si>
  <si>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</si>
  <si>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</si>
  <si>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</si>
  <si>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</si>
  <si>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</si>
  <si>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</si>
  <si>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</si>
  <si>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</si>
  <si>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</si>
  <si>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</si>
  <si>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</si>
  <si>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</si>
  <si>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</si>
  <si>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</si>
  <si>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</si>
  <si>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</si>
  <si>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</si>
  <si>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</si>
  <si>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</si>
  <si>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</si>
  <si>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</si>
  <si>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</si>
  <si>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</si>
  <si>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</si>
  <si>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</si>
  <si>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</si>
  <si>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</si>
  <si>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</si>
  <si>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</si>
  <si>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</si>
  <si>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</si>
  <si>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</si>
  <si>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</si>
  <si>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</si>
  <si>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</si>
  <si>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</si>
  <si>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</si>
  <si>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</si>
  <si>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</si>
  <si>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</si>
  <si>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</si>
  <si>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</si>
  <si>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</si>
  <si>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</si>
  <si>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</si>
  <si>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</si>
  <si>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</si>
  <si>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</si>
  <si>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</si>
  <si>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</si>
  <si>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</si>
  <si>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</si>
  <si>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</si>
  <si>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</si>
  <si>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</si>
  <si>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</si>
  <si>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</si>
  <si>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</si>
  <si>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</si>
  <si>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</si>
  <si>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</si>
  <si>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</si>
  <si>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</si>
  <si>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</si>
  <si>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</si>
  <si>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</si>
  <si>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</si>
  <si>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</si>
  <si>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</si>
  <si>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</si>
  <si>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</si>
  <si>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</si>
  <si>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</si>
  <si>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</si>
  <si>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</si>
  <si>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</si>
  <si>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</si>
  <si>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</si>
  <si>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</si>
  <si>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</si>
  <si>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</si>
  <si>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</si>
  <si>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</si>
  <si>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</si>
  <si>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</si>
  <si>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</si>
  <si>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</si>
  <si>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</si>
  <si>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</si>
  <si>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</si>
  <si>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</si>
  <si>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</si>
  <si>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</si>
  <si>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</si>
  <si>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</si>
  <si>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</si>
  <si>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</si>
  <si>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</si>
  <si>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</si>
  <si>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</si>
  <si>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</si>
  <si>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</si>
  <si>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</si>
  <si>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</si>
  <si>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</si>
  <si>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</si>
  <si>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</si>
  <si>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</si>
  <si>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</si>
  <si>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</si>
  <si>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</si>
  <si>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</si>
  <si>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</si>
  <si>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</si>
  <si>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</si>
  <si>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</si>
  <si>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</si>
  <si>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</si>
  <si>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</si>
  <si>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</si>
  <si>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</si>
  <si>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</si>
  <si>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</si>
  <si>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</si>
  <si>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</si>
  <si>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</si>
  <si>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</si>
  <si>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</si>
  <si>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</si>
  <si>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</si>
  <si>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</si>
  <si>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</si>
  <si>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</si>
  <si>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</si>
  <si>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</si>
  <si>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</si>
  <si>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</si>
  <si>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</si>
  <si>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</si>
  <si>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</si>
  <si>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</si>
  <si>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</si>
  <si>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</si>
  <si>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</si>
  <si>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</si>
  <si>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</si>
  <si>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</si>
  <si>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</si>
  <si>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</si>
  <si>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</si>
  <si>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</si>
  <si>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</si>
  <si>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</si>
  <si>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</si>
  <si>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</si>
  <si>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</si>
  <si>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</si>
  <si>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</si>
  <si>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</si>
  <si>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</si>
  <si>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</si>
  <si>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</si>
  <si>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</si>
  <si>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</si>
  <si>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</si>
  <si>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</si>
  <si>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</si>
  <si>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</si>
  <si>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</si>
  <si>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</si>
  <si>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</si>
  <si>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</si>
  <si>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</si>
  <si>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</si>
  <si>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</si>
  <si>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</si>
  <si>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</si>
  <si>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</si>
  <si>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</si>
  <si>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</si>
  <si>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</si>
  <si>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</si>
  <si>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</si>
  <si>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</si>
  <si>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</si>
  <si>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</si>
  <si>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</si>
  <si>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</si>
  <si>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</si>
  <si>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</si>
  <si>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</si>
  <si>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</si>
  <si>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</si>
  <si>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</si>
  <si>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</si>
  <si>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</si>
  <si>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</si>
  <si>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</si>
  <si>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</si>
  <si>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</si>
  <si>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</si>
  <si>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</si>
  <si>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</si>
  <si>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</si>
  <si>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</si>
  <si>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</si>
  <si>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</si>
  <si>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</si>
  <si>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</si>
  <si>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</si>
  <si>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</si>
  <si>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</si>
  <si>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</si>
  <si>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</si>
  <si>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</si>
  <si>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</si>
  <si>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</si>
  <si>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</si>
  <si>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</si>
  <si>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</si>
  <si>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</si>
  <si>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</si>
  <si>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</si>
  <si>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</si>
  <si>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</si>
  <si>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</si>
  <si>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</si>
  <si>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</si>
  <si>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</si>
  <si>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</si>
  <si>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</si>
  <si>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</si>
  <si>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</si>
  <si>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</si>
  <si>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</si>
  <si>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</si>
  <si>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</si>
  <si>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</si>
  <si>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</si>
  <si>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</si>
  <si>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</si>
  <si>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</si>
  <si>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</si>
  <si>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</si>
  <si>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</si>
  <si>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</si>
  <si>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</si>
  <si>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</si>
  <si>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</si>
  <si>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</si>
  <si>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</si>
  <si>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</si>
  <si>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</si>
  <si>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</si>
  <si>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</si>
  <si>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</si>
  <si>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</si>
  <si>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</si>
  <si>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</si>
  <si>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</si>
  <si>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</si>
  <si>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</si>
  <si>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</si>
  <si>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</si>
  <si>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</si>
  <si>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</si>
  <si>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</si>
  <si>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</si>
  <si>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</si>
  <si>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</si>
  <si>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</si>
  <si>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</si>
  <si>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</si>
  <si>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</si>
  <si>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</si>
  <si>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</si>
  <si>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</si>
  <si>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</si>
  <si>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</si>
  <si>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</si>
  <si>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</si>
  <si>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</si>
  <si>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</si>
  <si>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</si>
  <si>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</si>
  <si>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</si>
  <si>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</si>
  <si>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</si>
  <si>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</si>
  <si>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</si>
  <si>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</si>
  <si>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</si>
  <si>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</si>
  <si>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</si>
  <si>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</si>
  <si>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</si>
  <si>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</si>
  <si>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</si>
  <si>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</si>
  <si>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</si>
  <si>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</si>
  <si>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</si>
  <si>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</si>
  <si>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</si>
  <si>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</si>
  <si>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</si>
  <si>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</si>
  <si>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</si>
  <si>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</si>
  <si>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</si>
  <si>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</si>
  <si>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</si>
  <si>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</si>
  <si>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</si>
  <si>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</si>
  <si>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</si>
  <si>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</si>
  <si>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</si>
  <si>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</si>
  <si>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</si>
  <si>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</si>
  <si>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</si>
  <si>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</si>
  <si>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</si>
  <si>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</si>
  <si>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</si>
  <si>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</si>
  <si>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</si>
  <si>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</si>
  <si>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</si>
  <si>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</si>
  <si>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</si>
  <si>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</si>
  <si>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</si>
  <si>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</si>
  <si>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</si>
  <si>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</si>
  <si>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</si>
  <si>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</si>
  <si>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</si>
  <si>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</si>
  <si>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</si>
  <si>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</si>
  <si>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</si>
  <si>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</si>
  <si>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</si>
  <si>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</si>
  <si>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</si>
  <si>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</si>
  <si>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</si>
  <si>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</si>
  <si>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</si>
  <si>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</si>
  <si>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</si>
  <si>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</si>
  <si>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</si>
  <si>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</si>
  <si>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</si>
  <si>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</si>
  <si>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</si>
  <si>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</si>
  <si>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</si>
  <si>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</si>
  <si>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</si>
  <si>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</si>
  <si>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</si>
  <si>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</si>
  <si>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</si>
  <si>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</si>
  <si>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</si>
  <si>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</si>
  <si>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</si>
  <si>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</si>
  <si>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</si>
  <si>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</si>
  <si>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</si>
  <si>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</si>
  <si>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</si>
  <si>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</si>
  <si>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</si>
  <si>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</si>
  <si>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</si>
  <si>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</si>
  <si>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</si>
  <si>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</si>
  <si>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</si>
  <si>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</si>
  <si>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</si>
  <si>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</si>
  <si>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</si>
  <si>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</si>
  <si>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</si>
  <si>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</si>
  <si>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</si>
  <si>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</si>
  <si>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</si>
  <si>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</si>
  <si>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</si>
  <si>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</si>
  <si>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</si>
  <si>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</si>
  <si>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</si>
  <si>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</si>
  <si>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</si>
  <si>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</si>
  <si>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</si>
  <si>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</si>
  <si>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</si>
  <si>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</si>
  <si>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</si>
  <si>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</si>
  <si>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</si>
  <si>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</si>
  <si>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</si>
  <si>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</si>
  <si>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</si>
  <si>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</si>
  <si>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</si>
  <si>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</si>
  <si>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</si>
  <si>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</si>
  <si>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</si>
  <si>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</si>
  <si>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</si>
  <si>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</si>
  <si>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</si>
  <si>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</si>
  <si>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</si>
  <si>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</si>
  <si>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</si>
  <si>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</si>
  <si>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</si>
  <si>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</si>
  <si>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</si>
  <si>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</si>
  <si>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</si>
  <si>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</si>
  <si>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</si>
  <si>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</si>
  <si>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</si>
  <si>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</si>
  <si>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</si>
  <si>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</si>
  <si>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</si>
  <si>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</si>
  <si>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</si>
  <si>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</si>
  <si>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</si>
  <si>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</si>
  <si>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</si>
  <si>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</si>
  <si>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</si>
  <si>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</si>
  <si>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</si>
  <si>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</si>
  <si>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</si>
  <si>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</si>
  <si>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</si>
  <si>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</si>
  <si>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</si>
  <si>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</si>
  <si>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</si>
  <si>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</si>
  <si>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</si>
  <si>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</si>
  <si>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</si>
  <si>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</si>
  <si>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</si>
  <si>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</si>
  <si>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</si>
  <si>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</si>
  <si>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</si>
  <si>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</si>
  <si>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</si>
  <si>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</si>
  <si>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</si>
  <si>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</si>
  <si>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</si>
  <si>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</si>
  <si>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</si>
  <si>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</si>
  <si>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</si>
  <si>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</si>
  <si>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</si>
  <si>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</si>
  <si>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</si>
  <si>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</si>
  <si>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</si>
  <si>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</si>
  <si>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</si>
  <si>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</si>
  <si>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</si>
  <si>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</si>
  <si>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</si>
  <si>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</si>
  <si>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</si>
  <si>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</si>
  <si>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</si>
  <si>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</si>
  <si>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</si>
  <si>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</si>
  <si>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</si>
  <si>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</si>
  <si>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</si>
  <si>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</si>
  <si>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</si>
  <si>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</si>
  <si>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</si>
  <si>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</si>
  <si>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</si>
  <si>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</si>
  <si>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</si>
  <si>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</si>
  <si>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</si>
  <si>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</si>
  <si>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</si>
  <si>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</si>
  <si>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</si>
  <si>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</si>
  <si>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</si>
  <si>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</si>
  <si>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</si>
  <si>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</si>
  <si>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</si>
  <si>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</si>
  <si>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</si>
  <si>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</si>
  <si>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</si>
  <si>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</si>
  <si>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</si>
  <si>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</si>
  <si>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</si>
  <si>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</si>
  <si>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</si>
  <si>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</si>
  <si>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</si>
  <si>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</si>
  <si>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</si>
  <si>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</si>
  <si>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</si>
  <si>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</si>
  <si>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</si>
  <si>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</si>
  <si>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</si>
  <si>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</si>
  <si>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</si>
  <si>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</si>
  <si>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</si>
  <si>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</si>
  <si>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</si>
  <si>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</si>
  <si>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</si>
  <si>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</si>
  <si>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</si>
  <si>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</si>
  <si>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</si>
  <si>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</si>
  <si>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</si>
  <si>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</si>
  <si>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</si>
  <si>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</si>
  <si>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</si>
  <si>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</si>
  <si>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</si>
  <si>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</si>
  <si>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</si>
  <si>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</si>
  <si>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</si>
  <si>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</si>
  <si>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</si>
  <si>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</si>
  <si>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</si>
  <si>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</si>
  <si>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</si>
  <si>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</si>
  <si>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</si>
  <si>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</si>
  <si>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</si>
  <si>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</si>
  <si>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</si>
  <si>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</si>
  <si>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</si>
  <si>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</si>
  <si>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</si>
  <si>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</si>
  <si>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</si>
  <si>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</si>
  <si>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</si>
  <si>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</si>
  <si>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</si>
  <si>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</si>
  <si>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</si>
  <si>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</si>
  <si>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</si>
  <si>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</si>
  <si>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</si>
  <si>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</si>
  <si>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</si>
  <si>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</si>
  <si>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</si>
  <si>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</si>
  <si>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</si>
  <si>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</si>
  <si>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</si>
  <si>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</si>
  <si>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</si>
  <si>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</si>
  <si>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</si>
  <si>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</si>
  <si>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</si>
  <si>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</si>
  <si>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</si>
  <si>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</si>
  <si>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</si>
  <si>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</si>
  <si>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</si>
  <si>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</si>
  <si>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</si>
  <si>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</si>
  <si>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</si>
  <si>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</si>
  <si>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</si>
  <si>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</si>
  <si>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</si>
  <si>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</si>
  <si>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</si>
  <si>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</si>
  <si>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</si>
  <si>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</si>
  <si>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</si>
  <si>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</si>
  <si>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</si>
  <si>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</si>
  <si>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</si>
  <si>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</si>
  <si>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</si>
  <si>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</si>
  <si>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</si>
  <si>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</si>
  <si>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</si>
  <si>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</si>
  <si>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</si>
  <si>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</si>
  <si>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</si>
  <si>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</si>
  <si>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</si>
  <si>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</si>
  <si>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</si>
  <si>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</si>
  <si>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</si>
  <si>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</si>
  <si>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</si>
  <si>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</si>
  <si>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</si>
  <si>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</si>
  <si>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</si>
  <si>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</si>
  <si>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</si>
  <si>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</si>
  <si>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</si>
  <si>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</si>
  <si>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</si>
  <si>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</si>
  <si>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</si>
  <si>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</si>
  <si>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</si>
  <si>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</si>
  <si>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</si>
  <si>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</si>
  <si>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</si>
  <si>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</si>
  <si>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</si>
  <si>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</si>
  <si>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</si>
  <si>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</si>
  <si>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</si>
  <si>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</si>
  <si>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</si>
  <si>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</si>
  <si>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</si>
  <si>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</si>
  <si>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</si>
  <si>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</si>
  <si>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</si>
  <si>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</si>
  <si>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</si>
  <si>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</si>
  <si>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</si>
  <si>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</si>
  <si>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</si>
  <si>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</si>
  <si>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</si>
  <si>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</si>
  <si>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</si>
  <si>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</si>
  <si>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</si>
  <si>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</si>
  <si>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</si>
  <si>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</si>
  <si>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</si>
  <si>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</si>
  <si>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</si>
  <si>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</si>
  <si>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</si>
  <si>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</si>
  <si>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</si>
  <si>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</si>
  <si>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</si>
  <si>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</si>
  <si>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</si>
  <si>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</si>
  <si>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</si>
  <si>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</si>
  <si>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</si>
  <si>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</si>
  <si>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</si>
  <si>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</si>
  <si>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</si>
  <si>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</si>
  <si>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</si>
  <si>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</si>
  <si>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</si>
  <si>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</si>
  <si>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</si>
  <si>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</si>
  <si>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</si>
  <si>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</si>
  <si>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</si>
  <si>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</si>
  <si>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</si>
  <si>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</si>
  <si>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</si>
  <si>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</si>
  <si>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</si>
  <si>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</si>
  <si>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</si>
  <si>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</si>
  <si>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</si>
  <si>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</si>
  <si>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</si>
  <si>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</si>
  <si>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</si>
  <si>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</si>
  <si>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</si>
  <si>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</si>
  <si>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</si>
  <si>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</si>
  <si>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</si>
  <si>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</si>
  <si>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</si>
  <si>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</si>
  <si>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</si>
  <si>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</si>
  <si>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</si>
  <si>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</si>
  <si>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</si>
  <si>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</si>
  <si>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</si>
  <si>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</si>
  <si>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</si>
  <si>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</si>
  <si>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</si>
  <si>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</si>
  <si>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</si>
  <si>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</si>
  <si>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</si>
  <si>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</si>
  <si>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</si>
  <si>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</si>
  <si>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</si>
  <si>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</si>
  <si>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</si>
  <si>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</si>
  <si>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</si>
  <si>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</si>
  <si>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</si>
  <si>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</si>
  <si>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</si>
  <si>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</si>
  <si>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</si>
  <si>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</si>
  <si>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</si>
  <si>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</si>
  <si>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</si>
  <si>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</si>
  <si>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</si>
  <si>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</si>
  <si>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</si>
  <si>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</si>
  <si>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</si>
  <si>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</si>
  <si>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</si>
  <si>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</si>
  <si>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</si>
  <si>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</si>
  <si>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</si>
  <si>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</si>
  <si>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</si>
  <si>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</si>
  <si>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</si>
  <si>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</si>
  <si>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</si>
  <si>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</si>
  <si>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</si>
  <si>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</si>
  <si>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</si>
  <si>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</si>
  <si>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</si>
  <si>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</si>
  <si>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</si>
  <si>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</si>
  <si>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</si>
  <si>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</si>
  <si>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</si>
  <si>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</si>
  <si>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</si>
  <si>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</si>
  <si>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</si>
  <si>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</si>
  <si>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</si>
  <si>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</si>
  <si>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</si>
  <si>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</si>
  <si>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</si>
  <si>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</si>
  <si>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</si>
  <si>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</si>
  <si>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</si>
  <si>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</si>
  <si>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</si>
  <si>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</si>
  <si>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</si>
  <si>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</si>
  <si>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</si>
  <si>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</si>
  <si>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</si>
  <si>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</si>
  <si>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</si>
  <si>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</si>
  <si>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</si>
  <si>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</si>
  <si>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</si>
  <si>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</si>
  <si>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</si>
  <si>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</si>
  <si>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</si>
  <si>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</si>
  <si>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</si>
  <si>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</si>
  <si>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</si>
  <si>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</si>
  <si>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</si>
  <si>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</si>
  <si>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</si>
  <si>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</si>
  <si>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</si>
  <si>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</si>
  <si>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</si>
  <si>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</si>
  <si>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</si>
  <si>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</si>
  <si>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</si>
  <si>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</si>
  <si>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</si>
  <si>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</si>
  <si>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</si>
  <si>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</si>
  <si>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</si>
  <si>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</si>
  <si>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</si>
  <si>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</si>
  <si>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</si>
  <si>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</si>
  <si>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</si>
  <si>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</si>
  <si>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</si>
  <si>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</si>
  <si>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</si>
  <si>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</si>
  <si>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</si>
  <si>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</si>
  <si>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</si>
  <si>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</si>
  <si>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</si>
  <si>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</si>
  <si>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</si>
  <si>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</si>
  <si>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</si>
  <si>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</si>
  <si>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</si>
  <si>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</si>
  <si>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</si>
  <si>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</si>
  <si>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</si>
  <si>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</si>
  <si>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</si>
  <si>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</si>
  <si>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</si>
  <si>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</si>
  <si>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</si>
  <si>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</si>
  <si>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</si>
  <si>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</si>
  <si>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</si>
  <si>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</si>
  <si>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</si>
  <si>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</si>
  <si>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</si>
  <si>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</si>
  <si>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</si>
  <si>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</si>
  <si>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</si>
  <si>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</si>
  <si>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</si>
  <si>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</si>
  <si>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</si>
  <si>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</si>
  <si>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</si>
  <si>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</si>
  <si>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</si>
  <si>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</si>
  <si>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</si>
  <si>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</si>
  <si>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</si>
  <si>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</si>
  <si>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</si>
  <si>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</si>
  <si>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</si>
  <si>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</si>
  <si>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</si>
  <si>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</si>
  <si>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</si>
  <si>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</si>
  <si>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</si>
  <si>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</si>
  <si>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</si>
  <si>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</si>
  <si>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</si>
  <si>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</si>
  <si>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</si>
  <si>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</si>
  <si>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</si>
  <si>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</si>
  <si>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</si>
  <si>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</si>
  <si>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</si>
  <si>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</si>
  <si>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</si>
  <si>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</si>
  <si>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</si>
  <si>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</si>
  <si>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</si>
  <si>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</si>
  <si>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</si>
  <si>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</si>
  <si>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</si>
  <si>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</si>
  <si>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</si>
  <si>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</si>
  <si>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</si>
  <si>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</si>
  <si>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</si>
  <si>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</si>
  <si>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</si>
  <si>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</si>
  <si>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</si>
  <si>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</si>
  <si>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</si>
  <si>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</si>
  <si>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</si>
  <si>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</si>
  <si>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</si>
  <si>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</si>
  <si>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</si>
  <si>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</si>
  <si>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</si>
  <si>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</si>
  <si>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</si>
  <si>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</si>
  <si>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</si>
  <si>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</si>
  <si>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</si>
  <si>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</si>
  <si>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</si>
  <si>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</si>
  <si>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</si>
  <si>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</si>
  <si>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</si>
  <si>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</si>
  <si>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</si>
  <si>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</si>
  <si>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</si>
  <si>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</si>
  <si>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</si>
  <si>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</si>
  <si>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</si>
  <si>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</si>
  <si>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</si>
  <si>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</si>
  <si>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</si>
  <si>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</si>
  <si>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</si>
  <si>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</si>
  <si>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</si>
  <si>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</si>
  <si>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</si>
  <si>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</si>
  <si>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</si>
  <si>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</si>
  <si>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</si>
  <si>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</si>
  <si>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</si>
  <si>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</si>
  <si>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</si>
  <si>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</si>
  <si>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</si>
  <si>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</si>
  <si>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</si>
  <si>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</si>
  <si>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</si>
  <si>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</si>
  <si>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</si>
  <si>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</si>
  <si>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</si>
  <si>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</si>
  <si>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</si>
  <si>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</si>
  <si>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</si>
  <si>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</si>
  <si>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</si>
  <si>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</si>
  <si>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</si>
  <si>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</si>
  <si>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</si>
  <si>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</si>
  <si>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</si>
  <si>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</si>
  <si>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</si>
  <si>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</si>
  <si>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</si>
  <si>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</si>
  <si>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</si>
  <si>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</si>
  <si>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</si>
  <si>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</si>
  <si>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</si>
  <si>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</si>
  <si>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</si>
  <si>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</si>
  <si>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</si>
  <si>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</si>
  <si>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</si>
  <si>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</si>
  <si>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</si>
  <si>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</si>
  <si>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</si>
  <si>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</si>
  <si>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</si>
  <si>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</si>
  <si>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</si>
  <si>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</si>
  <si>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</si>
  <si>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</si>
  <si>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</si>
  <si>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</si>
  <si>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</si>
  <si>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</si>
  <si>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</si>
  <si>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</si>
  <si>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</si>
  <si>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</si>
  <si>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</si>
  <si>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</si>
  <si>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</si>
  <si>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</si>
  <si>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</si>
  <si>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</si>
  <si>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</si>
  <si>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</si>
  <si>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</si>
  <si>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</si>
  <si>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</si>
  <si>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</si>
  <si>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</si>
  <si>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</si>
  <si>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</si>
  <si>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</si>
  <si>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</si>
  <si>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</si>
  <si>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</si>
  <si>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</si>
  <si>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</si>
  <si>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</si>
  <si>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</si>
  <si>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</si>
  <si>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</si>
  <si>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</si>
  <si>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</si>
  <si>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</si>
  <si>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</si>
  <si>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</si>
  <si>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</si>
  <si>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</si>
  <si>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</si>
  <si>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</si>
  <si>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</si>
  <si>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</si>
  <si>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</si>
  <si>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</si>
  <si>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</si>
  <si>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</si>
  <si>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</si>
  <si>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</si>
  <si>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</si>
  <si>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</si>
  <si>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</si>
  <si>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</si>
  <si>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</si>
  <si>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</si>
  <si>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</si>
  <si>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</si>
  <si>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</si>
  <si>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</si>
  <si>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</si>
  <si>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</si>
  <si>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</si>
  <si>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</si>
  <si>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</si>
  <si>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</si>
  <si>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</si>
  <si>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</si>
  <si>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</si>
  <si>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</si>
  <si>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</si>
  <si>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</si>
  <si>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</si>
  <si>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</si>
  <si>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</si>
  <si>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</si>
  <si>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</si>
  <si>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</si>
  <si>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</si>
  <si>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</si>
  <si>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</si>
  <si>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</si>
  <si>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</si>
  <si>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</si>
  <si>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</si>
  <si>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</si>
  <si>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</si>
  <si>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</si>
  <si>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</si>
  <si>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</si>
  <si>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</si>
  <si>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</si>
  <si>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</si>
  <si>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</si>
  <si>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</si>
  <si>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</si>
  <si>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</si>
  <si>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</si>
  <si>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</si>
  <si>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</si>
  <si>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</si>
  <si>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</si>
  <si>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</si>
  <si>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</si>
  <si>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</si>
  <si>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</si>
  <si>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</si>
  <si>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</si>
  <si>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</si>
  <si>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</si>
  <si>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</si>
  <si>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</si>
  <si>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</si>
  <si>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</si>
  <si>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</si>
  <si>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</si>
  <si>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</si>
  <si>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</si>
  <si>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</si>
  <si>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</si>
  <si>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</si>
  <si>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</si>
  <si>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</si>
  <si>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</si>
  <si>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</si>
  <si>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</si>
  <si>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</si>
  <si>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</si>
  <si>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</si>
  <si>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</si>
  <si>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</si>
  <si>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</si>
  <si>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</si>
  <si>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</si>
  <si>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</si>
  <si>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</si>
  <si>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</si>
  <si>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</si>
  <si>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</si>
  <si>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</si>
  <si>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</si>
  <si>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</si>
  <si>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</si>
  <si>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</si>
  <si>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</si>
  <si>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</si>
  <si>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</si>
  <si>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</si>
  <si>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</si>
  <si>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</si>
  <si>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</si>
  <si>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</si>
  <si>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</si>
  <si>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</si>
  <si>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</si>
  <si>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</si>
  <si>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</si>
  <si>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</si>
  <si>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</si>
  <si>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</si>
  <si>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</si>
  <si>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</si>
  <si>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</si>
  <si>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</si>
  <si>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</si>
  <si>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</si>
  <si>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</si>
  <si>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</si>
  <si>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</si>
  <si>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</si>
  <si>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</si>
  <si>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</si>
  <si>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</si>
  <si>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</si>
  <si>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</si>
  <si>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</si>
  <si>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</si>
  <si>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</si>
  <si>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</si>
  <si>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</si>
  <si>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</si>
  <si>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</si>
  <si>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</si>
  <si>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</si>
  <si>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</si>
  <si>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</si>
  <si>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</si>
  <si>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</si>
  <si>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</si>
  <si>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</si>
  <si>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</si>
  <si>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</si>
  <si>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</si>
  <si>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</si>
  <si>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</si>
  <si>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</si>
  <si>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</si>
  <si>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</si>
  <si>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</si>
  <si>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</si>
  <si>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</si>
  <si>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</si>
  <si>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</si>
  <si>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</si>
  <si>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</si>
  <si>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</si>
  <si>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</si>
  <si>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</si>
  <si>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</si>
  <si>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</si>
  <si>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</si>
  <si>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</si>
  <si>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</si>
  <si>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</si>
  <si>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</si>
  <si>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</si>
  <si>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</si>
  <si>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</si>
  <si>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</si>
  <si>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</si>
  <si>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</si>
  <si>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</si>
  <si>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</si>
  <si>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</si>
  <si>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</si>
  <si>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</si>
  <si>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</si>
  <si>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</si>
  <si>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</si>
  <si>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</si>
  <si>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</si>
  <si>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</si>
  <si>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</si>
  <si>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</si>
  <si>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</si>
  <si>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</si>
  <si>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</si>
  <si>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</si>
  <si>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</si>
  <si>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</si>
  <si>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</si>
  <si>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</si>
  <si>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</si>
  <si>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</si>
  <si>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</si>
  <si>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</si>
  <si>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</si>
  <si>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</si>
  <si>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</si>
  <si>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</si>
  <si>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</si>
  <si>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</si>
  <si>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</si>
  <si>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</si>
  <si>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</si>
  <si>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</si>
  <si>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</si>
  <si>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</si>
  <si>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</si>
  <si>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</si>
  <si>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</si>
  <si>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</si>
  <si>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</si>
  <si>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</si>
  <si>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</si>
  <si>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</si>
  <si>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</si>
  <si>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</si>
  <si>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</si>
  <si>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</si>
  <si>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</si>
  <si>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</si>
  <si>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</si>
  <si>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</si>
  <si>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</si>
  <si>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</si>
  <si>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</si>
  <si>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</si>
  <si>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</si>
  <si>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</si>
  <si>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</si>
  <si>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</si>
  <si>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</si>
  <si>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</si>
  <si>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</si>
  <si>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</si>
  <si>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</si>
  <si>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</si>
  <si>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</si>
  <si>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</si>
  <si>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</si>
  <si>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</si>
  <si>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</si>
  <si>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</si>
  <si>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</si>
  <si>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</si>
  <si>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</si>
  <si>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</si>
  <si>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</si>
  <si>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</si>
  <si>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</si>
  <si>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</si>
  <si>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</si>
  <si>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</si>
  <si>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</si>
  <si>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</si>
  <si>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</si>
  <si>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</si>
  <si>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</si>
  <si>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</si>
  <si>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</si>
  <si>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</si>
  <si>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</si>
  <si>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</si>
  <si>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</si>
  <si>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</si>
  <si>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</si>
  <si>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</si>
  <si>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</si>
  <si>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</si>
  <si>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</si>
  <si>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</si>
  <si>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</si>
  <si>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</si>
  <si>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</si>
  <si>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</si>
  <si>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</si>
  <si>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</si>
  <si>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</si>
  <si>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</si>
  <si>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</si>
  <si>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</si>
  <si>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</si>
  <si>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</si>
  <si>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</si>
  <si>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</si>
  <si>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</si>
  <si>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</si>
  <si>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</si>
  <si>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</si>
  <si>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</si>
  <si>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</si>
  <si>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</si>
  <si>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</si>
  <si>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</si>
  <si>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</si>
  <si>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</si>
  <si>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</si>
  <si>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</si>
  <si>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</si>
  <si>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</si>
  <si>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</si>
  <si>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</si>
  <si>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</si>
  <si>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</si>
  <si>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</si>
  <si>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</si>
  <si>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</si>
  <si>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</si>
  <si>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</si>
  <si>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</si>
  <si>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</si>
  <si>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</si>
  <si>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</si>
  <si>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</si>
  <si>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</si>
  <si>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</si>
  <si>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</si>
  <si>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</si>
  <si>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</si>
  <si>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</si>
  <si>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</si>
  <si>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</si>
  <si>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</si>
  <si>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</si>
  <si>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</si>
  <si>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</si>
  <si>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</si>
  <si>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</si>
  <si>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</si>
  <si>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</si>
  <si>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</si>
  <si>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</si>
  <si>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</si>
  <si>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</si>
  <si>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</si>
  <si>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</si>
  <si>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</si>
  <si>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</si>
  <si>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</si>
  <si>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</si>
  <si>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</si>
  <si>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</si>
  <si>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</si>
  <si>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</si>
  <si>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</si>
  <si>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</si>
  <si>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</si>
  <si>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</si>
  <si>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</si>
  <si>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</si>
  <si>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</si>
  <si>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</si>
  <si>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</si>
  <si>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</si>
  <si>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</si>
  <si>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</si>
  <si>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</si>
  <si>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</si>
  <si>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</si>
  <si>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</si>
  <si>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</si>
  <si>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</si>
  <si>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</si>
  <si>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</si>
  <si>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</si>
  <si>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</si>
  <si>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</si>
  <si>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</si>
  <si>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</si>
  <si>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</si>
  <si>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</si>
  <si>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</si>
  <si>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</si>
  <si>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</si>
  <si>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</si>
  <si>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</si>
  <si>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</si>
  <si>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</si>
  <si>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</si>
  <si>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</si>
  <si>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</si>
  <si>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</si>
  <si>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</si>
  <si>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</si>
  <si>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</si>
  <si>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</si>
  <si>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</si>
  <si>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</si>
  <si>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</si>
  <si>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</si>
  <si>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</si>
  <si>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</si>
  <si>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</si>
  <si>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</si>
  <si>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</si>
  <si>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</si>
  <si>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</si>
  <si>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</si>
  <si>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</si>
  <si>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</si>
  <si>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</si>
  <si>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</si>
  <si>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</si>
  <si>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</si>
  <si>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</si>
  <si>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</si>
  <si>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</si>
  <si>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</si>
  <si>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</si>
  <si>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</si>
  <si>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</si>
  <si>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</si>
  <si>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</si>
  <si>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</si>
  <si>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</si>
  <si>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</si>
  <si>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</si>
  <si>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</si>
  <si>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</si>
  <si>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</si>
  <si>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</si>
  <si>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</si>
  <si>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</si>
  <si>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</si>
  <si>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</si>
  <si>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</si>
  <si>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</si>
  <si>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</si>
  <si>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</si>
  <si>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</si>
  <si>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</si>
  <si>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</si>
  <si>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</si>
  <si>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</si>
  <si>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</si>
  <si>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</si>
  <si>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</si>
  <si>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</si>
  <si>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</si>
  <si>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</si>
  <si>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</si>
  <si>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</si>
  <si>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</si>
  <si>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</si>
  <si>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</si>
  <si>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</si>
  <si>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</si>
  <si>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</si>
  <si>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</si>
  <si>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</si>
  <si>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</si>
  <si>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</si>
  <si>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</si>
  <si>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</si>
  <si>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</si>
  <si>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</si>
  <si>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</si>
  <si>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</si>
  <si>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</si>
  <si>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</si>
  <si>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</si>
  <si>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</si>
  <si>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</si>
  <si>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</si>
  <si>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</si>
  <si>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</si>
  <si>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</si>
  <si>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</si>
  <si>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</si>
  <si>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</si>
  <si>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</si>
  <si>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</si>
  <si>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</si>
  <si>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</si>
  <si>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</si>
  <si>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</si>
  <si>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</si>
  <si>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</si>
  <si>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</si>
  <si>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</si>
  <si>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</si>
  <si>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</si>
  <si>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</si>
  <si>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</si>
  <si>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</si>
  <si>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</si>
  <si>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</si>
  <si>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</si>
  <si>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</si>
  <si>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</si>
  <si>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</si>
  <si>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</si>
  <si>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</si>
  <si>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</si>
  <si>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</si>
  <si>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</si>
  <si>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</si>
  <si>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</si>
  <si>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</si>
  <si>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</si>
  <si>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</si>
  <si>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</si>
  <si>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</si>
  <si>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</si>
  <si>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</si>
  <si>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</si>
  <si>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</si>
  <si>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</si>
  <si>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</si>
  <si>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</si>
  <si>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</si>
  <si>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</si>
  <si>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</si>
  <si>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</si>
  <si>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</si>
  <si>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</si>
  <si>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</si>
  <si>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</si>
  <si>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</si>
  <si>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</si>
  <si>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</si>
  <si>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</si>
  <si>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</si>
  <si>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</si>
  <si>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</si>
  <si>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</si>
  <si>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</si>
  <si>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</si>
  <si>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</si>
  <si>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</si>
  <si>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</si>
  <si>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</si>
  <si>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</si>
  <si>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</si>
  <si>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</si>
  <si>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</si>
  <si>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</si>
  <si>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</si>
  <si>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</si>
  <si>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</si>
  <si>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</si>
  <si>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</si>
  <si>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</si>
  <si>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</si>
  <si>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</si>
  <si>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</si>
  <si>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</si>
  <si>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</si>
  <si>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</si>
  <si>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</si>
  <si>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</si>
  <si>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</si>
  <si>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</si>
  <si>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</si>
  <si>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</si>
  <si>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</si>
  <si>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</si>
  <si>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</si>
  <si>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</si>
  <si>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</si>
  <si>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</si>
  <si>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</si>
  <si>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</si>
  <si>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</si>
  <si>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</si>
  <si>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</si>
  <si>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</si>
  <si>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</si>
  <si>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</si>
  <si>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</si>
  <si>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</si>
  <si>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</si>
  <si>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</si>
  <si>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</si>
  <si>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</si>
  <si>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</si>
  <si>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</si>
  <si>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</si>
  <si>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</si>
  <si>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</si>
  <si>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</si>
  <si>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</si>
  <si>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</si>
  <si>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</si>
  <si>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</si>
  <si>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</si>
  <si>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</si>
  <si>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</si>
  <si>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</si>
  <si>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</si>
  <si>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</si>
  <si>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</si>
  <si>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</si>
  <si>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</si>
  <si>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</si>
  <si>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</si>
  <si>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</si>
  <si>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</si>
  <si>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</si>
  <si>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</si>
  <si>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</si>
  <si>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</si>
  <si>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</si>
  <si>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</si>
  <si>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</si>
  <si>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</si>
  <si>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</si>
  <si>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</si>
  <si>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</si>
  <si>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</si>
  <si>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</si>
  <si>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</si>
  <si>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</si>
  <si>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</si>
  <si>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</si>
  <si>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</si>
  <si>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</si>
  <si>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</si>
  <si>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</si>
  <si>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</si>
  <si>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</si>
  <si>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</si>
  <si>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</si>
  <si>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</si>
  <si>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</si>
  <si>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</si>
  <si>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</si>
  <si>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</si>
  <si>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</si>
  <si>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</si>
  <si>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</si>
  <si>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</si>
  <si>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</si>
  <si>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</si>
  <si>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</si>
  <si>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</si>
  <si>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</si>
  <si>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</si>
  <si>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</si>
  <si>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</si>
  <si>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</si>
  <si>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</si>
  <si>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</si>
  <si>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</si>
  <si>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</si>
  <si>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</si>
  <si>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</si>
  <si>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</si>
  <si>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</si>
  <si>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</si>
  <si>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</si>
  <si>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</si>
  <si>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</si>
  <si>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</si>
  <si>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</si>
  <si>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</si>
  <si>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</si>
  <si>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</si>
  <si>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</si>
  <si>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</si>
  <si>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</si>
  <si>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</si>
  <si>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</si>
  <si>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</si>
  <si>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</si>
  <si>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</si>
  <si>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</si>
  <si>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</si>
  <si>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</si>
  <si>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</si>
  <si>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</si>
  <si>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</si>
  <si>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</si>
  <si>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</si>
  <si>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</si>
  <si>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</si>
  <si>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</si>
  <si>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</si>
  <si>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</si>
  <si>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</si>
  <si>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</si>
  <si>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</si>
  <si>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</si>
  <si>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</si>
  <si>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</si>
  <si>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</si>
  <si>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</si>
  <si>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</si>
  <si>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</si>
  <si>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</si>
  <si>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</si>
  <si>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</si>
  <si>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</si>
  <si>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</si>
  <si>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</si>
  <si>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</si>
  <si>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</si>
  <si>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</si>
  <si>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</si>
  <si>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</si>
  <si>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</si>
  <si>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</si>
  <si>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</si>
  <si>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</si>
  <si>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</si>
  <si>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</si>
  <si>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</si>
  <si>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</si>
  <si>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</si>
  <si>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</si>
  <si>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</si>
  <si>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</si>
  <si>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</si>
  <si>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</si>
  <si>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</si>
  <si>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</si>
  <si>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</si>
  <si>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</si>
  <si>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</si>
  <si>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</si>
  <si>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</si>
  <si>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</si>
  <si>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</si>
  <si>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</si>
  <si>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</si>
  <si>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</si>
  <si>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</si>
  <si>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</si>
  <si>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</si>
  <si>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</si>
  <si>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</si>
  <si>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</si>
  <si>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</si>
  <si>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</si>
  <si>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</si>
  <si>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</si>
  <si>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</si>
  <si>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</si>
  <si>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</si>
  <si>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</si>
  <si>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</si>
  <si>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</si>
  <si>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</si>
  <si>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</si>
  <si>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</si>
  <si>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</si>
  <si>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</si>
  <si>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</si>
  <si>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</si>
  <si>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</si>
  <si>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</si>
  <si>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</si>
  <si>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</si>
  <si>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</si>
  <si>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</si>
  <si>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</si>
  <si>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</si>
  <si>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</si>
  <si>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</si>
  <si>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</si>
  <si>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</si>
  <si>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</si>
  <si>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</si>
  <si>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</si>
  <si>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</si>
  <si>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</si>
  <si>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</si>
  <si>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</si>
  <si>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</si>
  <si>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</si>
  <si>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</si>
  <si>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</si>
  <si>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</si>
  <si>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</si>
  <si>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</si>
  <si>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</si>
  <si>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</si>
  <si>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</si>
  <si>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</si>
  <si>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</si>
  <si>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</si>
  <si>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</si>
  <si>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</si>
  <si>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</si>
  <si>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</si>
  <si>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</si>
  <si>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</si>
  <si>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</si>
  <si>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</si>
  <si>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</si>
  <si>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</si>
  <si>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</si>
  <si>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</si>
  <si>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</si>
  <si>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</si>
  <si>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</si>
  <si>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</si>
  <si>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</si>
  <si>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</si>
  <si>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</si>
  <si>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</si>
  <si>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</si>
  <si>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</si>
  <si>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</si>
  <si>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</si>
  <si>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</si>
  <si>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</si>
  <si>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</si>
  <si>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</si>
  <si>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</si>
  <si>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</si>
  <si>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</si>
  <si>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</si>
  <si>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</si>
  <si>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</si>
  <si>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</si>
  <si>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</si>
  <si>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</si>
  <si>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</si>
  <si>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</si>
  <si>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</si>
  <si>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</si>
  <si>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</si>
  <si>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</si>
  <si>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</si>
  <si>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</si>
  <si>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</si>
  <si>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</si>
  <si>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</si>
  <si>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</si>
  <si>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</si>
  <si>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</si>
  <si>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</si>
  <si>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</si>
  <si>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</si>
  <si>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</si>
  <si>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</si>
  <si>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</si>
  <si>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</si>
  <si>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</si>
  <si>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</si>
  <si>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</si>
  <si>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</si>
  <si>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</si>
  <si>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</si>
  <si>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</si>
  <si>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</si>
  <si>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</si>
  <si>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</si>
  <si>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</si>
  <si>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</si>
  <si>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</si>
  <si>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</si>
  <si>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</si>
  <si>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</si>
  <si>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</si>
  <si>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</si>
  <si>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</si>
  <si>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</si>
  <si>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</si>
  <si>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</si>
  <si>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</si>
  <si>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</si>
  <si>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</si>
  <si>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</si>
  <si>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</si>
  <si>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</si>
  <si>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</si>
  <si>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</si>
  <si>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</si>
  <si>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</si>
  <si>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</si>
  <si>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</si>
  <si>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</si>
  <si>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</si>
  <si>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</si>
  <si>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</si>
  <si>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</si>
  <si>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</si>
  <si>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</si>
  <si>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</si>
  <si>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</si>
  <si>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</si>
  <si>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</si>
  <si>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</si>
  <si>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</si>
  <si>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</si>
  <si>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</si>
  <si>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</si>
  <si>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</si>
  <si>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</si>
  <si>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</si>
  <si>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</si>
  <si>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</si>
  <si>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</si>
  <si>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</si>
  <si>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</si>
  <si>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</si>
  <si>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</si>
  <si>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</si>
  <si>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</si>
  <si>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</si>
  <si>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</si>
  <si>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</si>
  <si>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</si>
  <si>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</si>
  <si>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</si>
  <si>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</si>
  <si>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</si>
  <si>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</si>
  <si>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</si>
  <si>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</si>
  <si>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</si>
  <si>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</si>
  <si>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</si>
  <si>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</si>
  <si>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</si>
  <si>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</si>
  <si>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</si>
  <si>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</si>
  <si>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</si>
  <si>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</si>
  <si>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</si>
  <si>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</si>
  <si>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</si>
  <si>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</si>
  <si>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</si>
  <si>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</si>
  <si>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</si>
  <si>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</si>
  <si>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</si>
  <si>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</si>
  <si>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</si>
  <si>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</si>
  <si>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</si>
  <si>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</si>
  <si>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</si>
  <si>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</si>
  <si>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</si>
  <si>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</si>
  <si>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</si>
  <si>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</si>
  <si>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</si>
  <si>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</si>
  <si>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</si>
  <si>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</si>
  <si>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</si>
  <si>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</si>
  <si>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</si>
  <si>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</si>
  <si>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</si>
  <si>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</si>
  <si>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</si>
  <si>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</si>
  <si>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</si>
  <si>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</si>
  <si>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</si>
  <si>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</si>
  <si>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</si>
  <si>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</si>
  <si>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</si>
  <si>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</si>
  <si>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</si>
  <si>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</si>
  <si>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</si>
  <si>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</si>
  <si>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</si>
  <si>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</si>
  <si>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</si>
  <si>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</si>
  <si>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</si>
  <si>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</si>
  <si>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</si>
  <si>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</si>
  <si>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</si>
  <si>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</si>
  <si>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</si>
  <si>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</si>
  <si>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</si>
  <si>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</si>
  <si>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</si>
  <si>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</si>
  <si>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</si>
  <si>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</si>
  <si>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</si>
  <si>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</si>
  <si>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</si>
  <si>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</si>
  <si>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</si>
  <si>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</si>
  <si>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</si>
  <si>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</si>
  <si>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</si>
  <si>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</si>
  <si>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</si>
  <si>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</si>
  <si>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</si>
  <si>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</si>
  <si>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</si>
  <si>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</si>
  <si>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</si>
  <si>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</si>
  <si>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</si>
  <si>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</si>
  <si>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</si>
  <si>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</si>
  <si>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</si>
  <si>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</si>
  <si>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</si>
  <si>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</si>
  <si>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</si>
  <si>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</si>
  <si>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</si>
  <si>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</si>
  <si>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</si>
  <si>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</si>
  <si>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</si>
  <si>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</si>
  <si>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</si>
  <si>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</si>
  <si>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</si>
  <si>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</si>
  <si>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</si>
  <si>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</si>
  <si>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</si>
  <si>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</si>
  <si>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</si>
  <si>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</si>
  <si>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</si>
  <si>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</si>
  <si>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</si>
  <si>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</si>
  <si>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</si>
  <si>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</si>
  <si>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</si>
  <si>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</si>
  <si>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</si>
  <si>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</si>
  <si>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</si>
  <si>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</si>
  <si>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</si>
  <si>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</si>
  <si>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</si>
  <si>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</si>
  <si>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</si>
  <si>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</si>
  <si>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</si>
  <si>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</si>
  <si>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</si>
  <si>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</si>
  <si>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</si>
  <si>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</si>
  <si>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</si>
  <si>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</si>
  <si>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</si>
  <si>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</si>
  <si>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</si>
  <si>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</si>
  <si>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</si>
  <si>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</si>
  <si>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</si>
  <si>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</si>
  <si>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</si>
  <si>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</si>
  <si>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</si>
  <si>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</si>
  <si>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</si>
  <si>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</si>
  <si>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</si>
  <si>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</si>
  <si>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</si>
  <si>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</si>
  <si>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</si>
  <si>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</si>
  <si>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</si>
  <si>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</si>
  <si>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</si>
  <si>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</si>
  <si>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</si>
  <si>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</si>
  <si>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</si>
  <si>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</si>
  <si>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</si>
  <si>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</si>
  <si>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</si>
  <si>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</si>
  <si>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</si>
  <si>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</si>
  <si>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</si>
  <si>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</si>
  <si>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</si>
  <si>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</si>
  <si>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</si>
  <si>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</si>
  <si>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</si>
  <si>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</si>
  <si>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</si>
  <si>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</si>
  <si>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</si>
  <si>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</si>
  <si>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</si>
  <si>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</si>
  <si>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</si>
  <si>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</si>
  <si>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</si>
  <si>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</si>
  <si>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</si>
  <si>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</si>
  <si>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</si>
  <si>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</si>
  <si>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</si>
  <si>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</si>
  <si>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</si>
  <si>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</si>
  <si>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</si>
  <si>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</si>
  <si>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</si>
  <si>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</si>
  <si>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</si>
  <si>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</si>
  <si>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</si>
  <si>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</si>
  <si>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</si>
  <si>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</si>
  <si>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</si>
  <si>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</si>
  <si>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</si>
  <si>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</si>
  <si>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</si>
  <si>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</si>
  <si>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</si>
  <si>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</si>
  <si>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</si>
  <si>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</si>
  <si>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</si>
  <si>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</si>
  <si>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</si>
  <si>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</si>
  <si>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</si>
  <si>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</si>
  <si>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</si>
  <si>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</si>
  <si>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</si>
  <si>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</si>
  <si>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</si>
  <si>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</si>
  <si>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</si>
  <si>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</si>
  <si>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</si>
  <si>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</si>
  <si>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</si>
  <si>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</si>
  <si>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</si>
  <si>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</si>
  <si>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</si>
  <si>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</si>
  <si>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</si>
  <si>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</si>
  <si>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</si>
  <si>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</si>
  <si>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</si>
  <si>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</si>
  <si>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</si>
  <si>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</si>
  <si>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</si>
  <si>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</si>
  <si>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</si>
  <si>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</si>
  <si>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</si>
  <si>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</si>
  <si>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</si>
  <si>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</si>
  <si>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</si>
  <si>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</si>
  <si>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</si>
  <si>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</si>
  <si>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</si>
  <si>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</si>
  <si>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</si>
  <si>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</si>
  <si>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</si>
  <si>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</si>
  <si>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</si>
  <si>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</si>
  <si>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</si>
  <si>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</si>
  <si>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</si>
  <si>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</si>
  <si>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</si>
  <si>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</si>
  <si>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</si>
  <si>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</si>
  <si>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</si>
  <si>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</si>
  <si>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</si>
  <si>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</si>
  <si>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</si>
  <si>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</si>
  <si>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</si>
  <si>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</si>
  <si>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</si>
  <si>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</si>
  <si>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</si>
  <si>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</si>
  <si>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</si>
  <si>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</si>
  <si>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</si>
  <si>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</si>
  <si>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</si>
  <si>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</si>
  <si>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</si>
  <si>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</si>
  <si>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</si>
  <si>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</si>
  <si>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</si>
  <si>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</si>
  <si>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</si>
  <si>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</si>
  <si>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</si>
  <si>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</si>
  <si>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</si>
  <si>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</si>
  <si>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</si>
  <si>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</si>
  <si>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</si>
  <si>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</si>
  <si>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</si>
  <si>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</si>
  <si>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</si>
  <si>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</si>
  <si>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</si>
  <si>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</si>
  <si>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</si>
  <si>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</si>
  <si>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</si>
  <si>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</si>
  <si>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</si>
  <si>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</si>
  <si>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</si>
  <si>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</si>
  <si>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</si>
  <si>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</si>
  <si>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</si>
  <si>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</si>
  <si>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</si>
  <si>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</si>
  <si>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</si>
  <si>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</si>
  <si>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</si>
  <si>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</si>
  <si>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</si>
  <si>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</si>
  <si>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</si>
  <si>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</si>
  <si>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</si>
  <si>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</si>
  <si>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</si>
  <si>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</si>
  <si>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</si>
  <si>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</si>
  <si>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</si>
  <si>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</si>
  <si>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</si>
  <si>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</si>
  <si>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</si>
  <si>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</si>
  <si>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</si>
  <si>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</si>
  <si>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</si>
  <si>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</si>
  <si>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</si>
  <si>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</si>
  <si>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</si>
  <si>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</si>
  <si>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</si>
  <si>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</si>
  <si>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</si>
  <si>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</si>
  <si>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</si>
  <si>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</si>
  <si>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</si>
  <si>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</si>
  <si>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</si>
  <si>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</si>
  <si>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</si>
  <si>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</si>
  <si>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</si>
  <si>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</si>
  <si>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</si>
  <si>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</si>
  <si>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</si>
  <si>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</si>
  <si>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</si>
  <si>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</si>
  <si>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</si>
  <si>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</si>
  <si>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</si>
  <si>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</si>
  <si>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</si>
  <si>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</si>
  <si>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</si>
  <si>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</si>
  <si>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</si>
  <si>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</si>
  <si>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</si>
  <si>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</si>
  <si>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</si>
  <si>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</si>
  <si>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</si>
  <si>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</si>
  <si>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</si>
  <si>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</si>
  <si>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</si>
  <si>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</si>
  <si>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</si>
  <si>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</si>
  <si>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</si>
  <si>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</si>
  <si>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</si>
  <si>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</si>
  <si>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</si>
  <si>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</si>
  <si>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</si>
  <si>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</si>
  <si>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</si>
  <si>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</si>
  <si>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</si>
  <si>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</si>
  <si>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</si>
  <si>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</si>
  <si>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</si>
  <si>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</si>
  <si>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</si>
  <si>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</si>
  <si>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</si>
  <si>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</si>
  <si>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</si>
  <si>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</si>
  <si>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</si>
  <si>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</si>
  <si>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</si>
  <si>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</si>
  <si>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</si>
  <si>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</si>
  <si>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</si>
  <si>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</si>
  <si>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</si>
  <si>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</si>
  <si>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</si>
  <si>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</si>
  <si>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</si>
  <si>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</si>
  <si>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</si>
  <si>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</si>
  <si>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</si>
  <si>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</si>
  <si>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</si>
  <si>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</si>
  <si>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</si>
  <si>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</si>
  <si>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</si>
  <si>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</si>
  <si>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</si>
  <si>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</si>
  <si>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</si>
  <si>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</si>
  <si>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</si>
  <si>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</si>
  <si>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</si>
  <si>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</si>
  <si>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</si>
  <si>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</si>
  <si>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</si>
  <si>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</si>
  <si>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</si>
  <si>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</si>
  <si>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</si>
  <si>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</si>
  <si>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</si>
  <si>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</si>
  <si>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</si>
  <si>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</si>
  <si>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</si>
  <si>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</si>
  <si>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</si>
  <si>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</si>
  <si>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</si>
  <si>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</si>
  <si>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</si>
  <si>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</si>
  <si>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</si>
  <si>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</si>
  <si>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</si>
  <si>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</si>
  <si>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</si>
  <si>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</si>
  <si>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</si>
  <si>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</si>
  <si>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</si>
  <si>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</si>
  <si>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</si>
  <si>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</si>
  <si>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</si>
  <si>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</si>
  <si>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</si>
  <si>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</si>
  <si>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</si>
  <si>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</si>
  <si>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</si>
  <si>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</si>
  <si>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</si>
  <si>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</si>
  <si>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</si>
  <si>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</si>
  <si>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</si>
  <si>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</si>
  <si>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</si>
  <si>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</si>
  <si>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</si>
  <si>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</si>
  <si>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</si>
  <si>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</si>
  <si>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</si>
  <si>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</si>
  <si>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</si>
  <si>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</si>
  <si>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</si>
  <si>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</si>
  <si>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</si>
  <si>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</si>
  <si>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</si>
  <si>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</si>
  <si>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</si>
  <si>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</si>
  <si>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</si>
  <si>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</si>
  <si>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</si>
  <si>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</si>
  <si>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</si>
  <si>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</si>
  <si>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</si>
  <si>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</si>
  <si>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</si>
  <si>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</si>
  <si>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</si>
  <si>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</si>
  <si>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</si>
  <si>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</si>
  <si>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</si>
  <si>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</si>
  <si>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</si>
  <si>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</si>
  <si>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</si>
  <si>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</si>
  <si>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</si>
  <si>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</si>
  <si>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</si>
  <si>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</si>
  <si>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</si>
  <si>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</si>
  <si>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</si>
  <si>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</si>
  <si>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</si>
  <si>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</si>
  <si>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</si>
  <si>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</si>
  <si>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</si>
  <si>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</si>
  <si>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</si>
  <si>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</si>
  <si>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</si>
  <si>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</si>
  <si>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</si>
  <si>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</si>
  <si>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</si>
  <si>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</si>
  <si>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</si>
  <si>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</si>
  <si>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</si>
  <si>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</si>
  <si>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</si>
  <si>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</si>
  <si>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</si>
  <si>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</si>
  <si>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</si>
  <si>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</si>
  <si>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</si>
  <si>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</si>
  <si>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</si>
  <si>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</si>
  <si>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</si>
  <si>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</si>
  <si>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</si>
  <si>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</si>
  <si>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</si>
  <si>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</si>
  <si>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</si>
  <si>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</si>
  <si>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</si>
  <si>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</si>
  <si>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</si>
  <si>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</si>
  <si>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</si>
  <si>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</si>
  <si>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</si>
  <si>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</si>
  <si>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</si>
  <si>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</si>
  <si>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</si>
  <si>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</si>
  <si>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</si>
  <si>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</si>
  <si>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</si>
  <si>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</si>
  <si>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</si>
  <si>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</si>
  <si>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</si>
  <si>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</si>
  <si>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</si>
  <si>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</si>
  <si>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</si>
  <si>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</si>
  <si>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</si>
  <si>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</si>
  <si>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</si>
  <si>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</si>
  <si>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</si>
  <si>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</si>
  <si>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</si>
  <si>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</si>
  <si>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</si>
  <si>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</si>
  <si>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</si>
  <si>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</si>
  <si>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</si>
  <si>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</si>
  <si>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</si>
  <si>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</si>
  <si>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</si>
  <si>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</si>
  <si>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</si>
  <si>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</si>
  <si>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</si>
  <si>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</si>
  <si>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</si>
  <si>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</si>
  <si>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</si>
  <si>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</si>
  <si>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</si>
  <si>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</si>
  <si>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</si>
  <si>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</si>
  <si>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</si>
  <si>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</si>
  <si>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</si>
  <si>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</si>
  <si>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</si>
  <si>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</si>
  <si>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</si>
  <si>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</si>
  <si>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</si>
  <si>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</si>
  <si>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</si>
  <si>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</si>
  <si>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</si>
  <si>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</si>
  <si>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</si>
  <si>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</si>
  <si>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</si>
  <si>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</si>
  <si>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</si>
  <si>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</si>
  <si>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</si>
  <si>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</si>
  <si>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</si>
  <si>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</si>
  <si>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</si>
  <si>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</si>
  <si>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</si>
  <si>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</si>
  <si>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</si>
  <si>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</si>
  <si>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</si>
  <si>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</si>
  <si>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</si>
  <si>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</si>
  <si>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</si>
  <si>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</si>
  <si>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</si>
  <si>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</si>
  <si>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</si>
  <si>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</si>
  <si>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</si>
  <si>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</si>
  <si>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</si>
  <si>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</si>
  <si>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</si>
  <si>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</si>
  <si>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</si>
  <si>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</si>
  <si>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</si>
  <si>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</si>
  <si>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</si>
  <si>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</si>
  <si>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</si>
  <si>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</si>
  <si>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</si>
  <si>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</si>
  <si>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</si>
  <si>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</si>
  <si>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</si>
  <si>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</si>
  <si>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</si>
  <si>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</si>
  <si>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</si>
  <si>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</si>
  <si>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</si>
  <si>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</si>
  <si>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</si>
  <si>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</si>
  <si>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</si>
  <si>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</si>
  <si>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</si>
  <si>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</si>
  <si>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</si>
  <si>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</si>
  <si>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</si>
  <si>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</si>
  <si>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</si>
  <si>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</si>
  <si>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</si>
  <si>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</si>
  <si>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</si>
  <si>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</si>
  <si>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</si>
  <si>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</si>
  <si>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</si>
  <si>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</si>
  <si>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</si>
  <si>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</si>
  <si>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</si>
  <si>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</si>
  <si>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</si>
  <si>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</si>
  <si>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</si>
  <si>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</si>
  <si>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</si>
  <si>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</si>
  <si>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</si>
  <si>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</si>
  <si>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</si>
  <si>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</si>
  <si>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</si>
  <si>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</si>
  <si>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</si>
  <si>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</si>
  <si>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</si>
  <si>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</si>
  <si>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</si>
  <si>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</si>
  <si>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</si>
  <si>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</si>
  <si>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</si>
  <si>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</si>
  <si>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</si>
  <si>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</si>
  <si>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</si>
  <si>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</si>
  <si>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</si>
  <si>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</si>
  <si>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</si>
  <si>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</si>
  <si>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</si>
  <si>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</si>
  <si>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</si>
  <si>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</si>
  <si>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</si>
  <si>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</si>
  <si>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</si>
  <si>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</si>
  <si>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</si>
  <si>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</si>
  <si>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</si>
  <si>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</si>
  <si>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</si>
  <si>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</si>
  <si>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</si>
  <si>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</si>
  <si>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</si>
  <si>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</si>
  <si>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</si>
  <si>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</si>
  <si>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</si>
  <si>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</si>
  <si>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</si>
  <si>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</si>
  <si>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</si>
  <si>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</si>
  <si>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</si>
  <si>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</si>
  <si>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</si>
  <si>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</si>
  <si>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</si>
  <si>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</si>
  <si>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</si>
  <si>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</si>
  <si>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</si>
  <si>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</si>
  <si>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</si>
  <si>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</si>
  <si>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</si>
  <si>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</si>
  <si>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</si>
  <si>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</si>
  <si>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</si>
  <si>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</si>
  <si>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</si>
  <si>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</si>
  <si>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</si>
  <si>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</si>
  <si>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</si>
  <si>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</si>
  <si>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</si>
  <si>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</si>
  <si>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</si>
  <si>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</si>
  <si>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</si>
  <si>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</si>
  <si>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</si>
  <si>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</si>
  <si>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</si>
  <si>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</si>
  <si>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</si>
  <si>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</si>
  <si>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</si>
  <si>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</si>
  <si>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</si>
  <si>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</si>
  <si>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</si>
  <si>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</si>
  <si>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</si>
  <si>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</si>
  <si>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</si>
  <si>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</si>
  <si>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</si>
  <si>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</si>
  <si>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</si>
  <si>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</si>
  <si>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</si>
  <si>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</si>
  <si>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</si>
  <si>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</si>
  <si>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</si>
  <si>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</si>
  <si>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</si>
  <si>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</si>
  <si>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</si>
  <si>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</si>
  <si>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</si>
  <si>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</si>
  <si>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</si>
  <si>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</si>
  <si>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</si>
  <si>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</si>
  <si>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</si>
  <si>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</si>
  <si>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</si>
  <si>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</si>
  <si>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</si>
  <si>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</si>
  <si>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</si>
  <si>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</si>
  <si>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</si>
  <si>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</si>
  <si>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</si>
  <si>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</si>
  <si>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</si>
  <si>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</si>
  <si>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</si>
  <si>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</si>
  <si>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</si>
  <si>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</si>
  <si>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</si>
  <si>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</si>
  <si>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</si>
  <si>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</si>
  <si>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</si>
  <si>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</si>
  <si>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</si>
  <si>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</si>
  <si>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</si>
  <si>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</si>
  <si>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</si>
  <si>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</si>
  <si>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</si>
  <si>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</si>
  <si>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</si>
  <si>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</si>
  <si>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</si>
  <si>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</si>
  <si>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</si>
  <si>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</si>
  <si>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</si>
  <si>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</si>
  <si>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</si>
  <si>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</si>
  <si>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</si>
  <si>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</si>
  <si>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</si>
  <si>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</si>
  <si>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</si>
  <si>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</si>
  <si>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</si>
  <si>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</si>
  <si>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</si>
  <si>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</si>
  <si>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</si>
  <si>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</si>
  <si>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</si>
  <si>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</si>
  <si>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</si>
  <si>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</si>
  <si>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</si>
  <si>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</si>
  <si>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</si>
  <si>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</si>
  <si>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</si>
  <si>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</si>
  <si>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</si>
  <si>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</si>
  <si>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</si>
  <si>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</si>
  <si>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</si>
  <si>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</si>
  <si>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</si>
  <si>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</si>
  <si>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</si>
  <si>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</si>
  <si>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</si>
  <si>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</si>
  <si>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</si>
  <si>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</si>
  <si>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</si>
  <si>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</si>
  <si>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</si>
  <si>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</si>
  <si>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</si>
  <si>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</si>
  <si>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</si>
  <si>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</si>
  <si>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</si>
  <si>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</si>
  <si>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</si>
  <si>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</si>
  <si>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</si>
  <si>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</si>
  <si>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</si>
  <si>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</si>
  <si>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</si>
  <si>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</si>
  <si>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</si>
  <si>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</si>
  <si>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</si>
  <si>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</si>
  <si>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</si>
  <si>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</si>
  <si>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</si>
  <si>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</si>
  <si>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</si>
  <si>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</si>
  <si>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</si>
  <si>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</si>
  <si>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</si>
  <si>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</si>
  <si>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</si>
  <si>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</si>
  <si>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</si>
  <si>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</si>
  <si>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</si>
  <si>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</si>
  <si>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</si>
  <si>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</si>
  <si>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</si>
  <si>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</si>
  <si>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</si>
  <si>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</si>
  <si>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</si>
  <si>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</si>
  <si>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</si>
  <si>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</si>
  <si>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</si>
  <si>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</si>
  <si>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</si>
  <si>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</si>
  <si>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</si>
  <si>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</si>
  <si>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</si>
  <si>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</si>
  <si>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</si>
  <si>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</si>
  <si>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</si>
  <si>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</si>
  <si>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</si>
  <si>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</si>
  <si>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</si>
  <si>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</si>
  <si>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</si>
  <si>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</si>
  <si>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</si>
  <si>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</si>
  <si>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</si>
  <si>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</si>
  <si>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</si>
  <si>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</si>
  <si>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</si>
  <si>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</si>
  <si>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</si>
  <si>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</si>
  <si>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</si>
  <si>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</si>
  <si>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</si>
  <si>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</si>
  <si>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</si>
  <si>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</si>
  <si>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</si>
  <si>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</si>
  <si>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</si>
  <si>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</si>
  <si>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</si>
  <si>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</si>
  <si>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</si>
  <si>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</si>
  <si>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</si>
  <si>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</si>
  <si>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</si>
  <si>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</si>
  <si>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</si>
  <si>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</si>
  <si>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</si>
  <si>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</si>
  <si>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</si>
  <si>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</si>
  <si>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</si>
  <si>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</si>
  <si>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</si>
  <si>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</si>
  <si>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</si>
  <si>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</si>
  <si>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</si>
  <si>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</si>
  <si>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</si>
  <si>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</si>
  <si>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</si>
  <si>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</si>
  <si>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</si>
  <si>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</si>
  <si>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</si>
  <si>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</si>
  <si>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</si>
  <si>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</si>
  <si>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</si>
  <si>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</si>
  <si>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</si>
  <si>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</si>
  <si>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</si>
  <si>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</si>
  <si>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</si>
  <si>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</si>
  <si>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</si>
  <si>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</si>
  <si>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</si>
  <si>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</si>
  <si>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</si>
  <si>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</si>
  <si>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</si>
  <si>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</si>
  <si>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</si>
  <si>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</si>
  <si>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</si>
  <si>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</si>
  <si>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</si>
  <si>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</si>
  <si>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</si>
  <si>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</si>
  <si>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</si>
  <si>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</si>
  <si>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</si>
  <si>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</si>
  <si>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</si>
  <si>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</si>
  <si>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</si>
  <si>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</si>
  <si>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</si>
  <si>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</si>
  <si>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</si>
  <si>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</si>
  <si>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</si>
  <si>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</si>
  <si>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</si>
  <si>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</si>
  <si>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</si>
  <si>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</si>
  <si>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</si>
  <si>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</si>
  <si>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</si>
  <si>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</si>
  <si>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</si>
  <si>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</si>
  <si>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</si>
  <si>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</si>
  <si>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</si>
  <si>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</si>
  <si>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</si>
  <si>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</si>
  <si>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</si>
  <si>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</si>
  <si>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</si>
  <si>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</si>
  <si>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</si>
  <si>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</si>
  <si>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</si>
  <si>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</si>
  <si>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</si>
  <si>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</si>
  <si>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</si>
  <si>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</si>
  <si>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</si>
  <si>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</si>
  <si>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</si>
  <si>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</si>
  <si>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</si>
  <si>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</si>
  <si>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</si>
  <si>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</si>
  <si>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</si>
  <si>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</si>
  <si>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</si>
  <si>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</si>
  <si>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</si>
  <si>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</si>
  <si>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</si>
  <si>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</si>
  <si>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</si>
  <si>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</si>
  <si>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</si>
  <si>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</si>
  <si>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</si>
  <si>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</si>
  <si>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</si>
  <si>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</si>
  <si>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</si>
  <si>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</si>
  <si>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</si>
  <si>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</si>
  <si>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</si>
  <si>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</si>
  <si>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</si>
  <si>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</si>
  <si>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</si>
  <si>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</si>
  <si>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</si>
  <si>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</si>
  <si>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</si>
  <si>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</si>
  <si>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</si>
  <si>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</si>
  <si>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</si>
  <si>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</si>
  <si>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</si>
  <si>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</si>
  <si>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</si>
  <si>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</si>
  <si>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</si>
  <si>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</si>
  <si>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</si>
  <si>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</si>
  <si>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</si>
  <si>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</si>
  <si>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</si>
  <si>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</si>
  <si>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</si>
  <si>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</si>
  <si>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</si>
  <si>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</si>
  <si>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</si>
  <si>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</si>
  <si>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</si>
  <si>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</si>
  <si>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</si>
  <si>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</si>
  <si>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</si>
  <si>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</si>
  <si>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</si>
  <si>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</si>
  <si>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</si>
  <si>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</si>
  <si>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</si>
  <si>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</si>
  <si>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</si>
  <si>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</si>
  <si>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</si>
  <si>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</si>
  <si>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</si>
  <si>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</si>
  <si>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</si>
  <si>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</si>
  <si>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</si>
  <si>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</si>
  <si>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</si>
  <si>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</si>
  <si>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</si>
  <si>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</si>
  <si>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</si>
  <si>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</si>
  <si>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</si>
  <si>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</si>
  <si>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</si>
  <si>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</si>
  <si>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</si>
  <si>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</si>
  <si>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</si>
  <si>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</si>
  <si>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</si>
  <si>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</si>
  <si>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</si>
  <si>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</si>
  <si>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</si>
  <si>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</si>
  <si>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</si>
  <si>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</si>
  <si>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</si>
  <si>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</si>
  <si>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</si>
  <si>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</si>
  <si>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</si>
  <si>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</si>
  <si>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</si>
  <si>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</si>
  <si>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</si>
  <si>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</si>
  <si>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</si>
  <si>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</si>
  <si>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</si>
  <si>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</si>
  <si>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</si>
  <si>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</si>
  <si>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</si>
  <si>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</si>
  <si>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</si>
  <si>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</si>
  <si>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</si>
  <si>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</si>
  <si>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</si>
  <si>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</si>
  <si>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</si>
  <si>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</si>
  <si>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</si>
  <si>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</si>
  <si>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</si>
  <si>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</si>
  <si>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</si>
  <si>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</si>
  <si>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</si>
  <si>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</si>
  <si>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</si>
  <si>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</si>
  <si>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</si>
  <si>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</si>
  <si>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</si>
  <si>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</si>
  <si>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</si>
  <si>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</si>
  <si>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</si>
  <si>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</si>
  <si>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</si>
  <si>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</si>
  <si>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</si>
  <si>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</si>
  <si>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</si>
  <si>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</si>
  <si>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</si>
  <si>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</si>
  <si>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</si>
  <si>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</si>
  <si>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</si>
  <si>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</si>
  <si>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</si>
  <si>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</si>
  <si>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</si>
  <si>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</si>
  <si>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</si>
  <si>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</si>
  <si>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</si>
  <si>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</si>
  <si>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</si>
  <si>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</si>
  <si>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</si>
  <si>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</si>
  <si>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</si>
  <si>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</si>
  <si>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</si>
  <si>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</si>
  <si>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</si>
  <si>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</si>
  <si>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</si>
  <si>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</si>
  <si>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</si>
  <si>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</si>
  <si>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</si>
  <si>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</si>
  <si>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</si>
  <si>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</si>
  <si>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</si>
  <si>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</si>
  <si>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</si>
  <si>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</si>
  <si>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</si>
  <si>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</si>
  <si>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</si>
  <si>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</si>
  <si>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</si>
  <si>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</si>
  <si>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</si>
  <si>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</si>
  <si>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</si>
  <si>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</si>
  <si>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</si>
  <si>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</si>
  <si>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</si>
  <si>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</si>
  <si>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</si>
  <si>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</si>
  <si>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</si>
  <si>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</si>
  <si>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</si>
  <si>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</si>
  <si>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</si>
  <si>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</si>
  <si>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</si>
  <si>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</si>
  <si>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</si>
  <si>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</si>
  <si>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</si>
  <si>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</si>
  <si>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</si>
  <si>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</si>
  <si>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</si>
  <si>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</si>
  <si>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</si>
  <si>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</si>
  <si>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</si>
  <si>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</si>
  <si>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</si>
  <si>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</si>
  <si>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</si>
  <si>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</si>
  <si>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</si>
  <si>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</si>
  <si>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</si>
  <si>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</si>
  <si>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</si>
  <si>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</si>
  <si>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</si>
  <si>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</si>
  <si>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</si>
  <si>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</si>
  <si>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</si>
  <si>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</si>
  <si>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</si>
  <si>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</si>
  <si>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</si>
  <si>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</si>
  <si>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</si>
  <si>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</si>
  <si>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</si>
  <si>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</si>
  <si>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</si>
  <si>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</si>
  <si>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</si>
  <si>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</si>
  <si>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</si>
  <si>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</si>
  <si>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</si>
  <si>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</si>
  <si>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</si>
  <si>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</si>
  <si>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</si>
  <si>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</si>
  <si>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</si>
  <si>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</si>
  <si>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</si>
  <si>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</si>
  <si>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</si>
  <si>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</si>
  <si>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</si>
  <si>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</si>
  <si>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</si>
  <si>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</si>
  <si>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</si>
  <si>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</si>
  <si>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</si>
  <si>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</si>
  <si>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</si>
  <si>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</si>
  <si>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</si>
  <si>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</si>
  <si>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</si>
  <si>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</si>
  <si>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</si>
  <si>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</si>
  <si>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</si>
  <si>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</si>
  <si>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</si>
  <si>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</si>
  <si>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</si>
  <si>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</si>
  <si>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</si>
  <si>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</si>
  <si>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</si>
  <si>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</si>
  <si>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</si>
  <si>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</si>
  <si>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</si>
  <si>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</si>
  <si>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</si>
  <si>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</si>
  <si>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</si>
  <si>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</si>
  <si>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</si>
  <si>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</si>
  <si>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</si>
  <si>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</si>
  <si>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</si>
  <si>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</si>
  <si>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</si>
  <si>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</si>
  <si>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</si>
  <si>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</si>
  <si>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</si>
  <si>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</si>
  <si>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</si>
  <si>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</si>
  <si>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</si>
  <si>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</si>
  <si>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</si>
  <si>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</si>
  <si>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</si>
  <si>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</si>
  <si>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</si>
  <si>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</si>
  <si>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</si>
  <si>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</si>
  <si>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</si>
  <si>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</si>
  <si>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</si>
  <si>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</si>
  <si>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</si>
  <si>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</si>
  <si>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</si>
  <si>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</si>
  <si>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</si>
  <si>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</si>
  <si>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</si>
  <si>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</si>
  <si>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</si>
  <si>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</si>
  <si>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</si>
  <si>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</si>
  <si>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</si>
  <si>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</si>
  <si>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</si>
  <si>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</si>
  <si>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</si>
  <si>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</si>
  <si>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</si>
  <si>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</si>
  <si>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</si>
  <si>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</si>
  <si>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</si>
  <si>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</si>
  <si>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</si>
  <si>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</si>
  <si>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</si>
  <si>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</si>
  <si>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</si>
  <si>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</si>
  <si>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</si>
  <si>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</si>
  <si>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</si>
  <si>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</si>
  <si>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</si>
  <si>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</si>
  <si>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</si>
  <si>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</si>
  <si>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</si>
  <si>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</si>
  <si>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</si>
  <si>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</si>
  <si>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</si>
  <si>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</si>
  <si>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</si>
  <si>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</si>
  <si>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</si>
  <si>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</si>
  <si>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</si>
  <si>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</si>
  <si>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</si>
  <si>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</si>
  <si>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</si>
  <si>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</si>
  <si>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</si>
  <si>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</si>
  <si>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</si>
  <si>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</si>
  <si>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</si>
  <si>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</si>
  <si>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</si>
  <si>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</si>
  <si>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</si>
  <si>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</si>
  <si>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</si>
  <si>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</si>
  <si>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</si>
  <si>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</si>
  <si>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</si>
  <si>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</si>
  <si>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</si>
  <si>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</si>
  <si>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</si>
  <si>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</si>
  <si>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</si>
  <si>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</si>
  <si>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</si>
  <si>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</si>
  <si>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</si>
  <si>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</si>
  <si>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</si>
  <si>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</si>
  <si>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</si>
  <si>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</si>
  <si>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</si>
  <si>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</si>
  <si>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</si>
  <si>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</si>
  <si>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</si>
  <si>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</si>
  <si>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</si>
  <si>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</si>
  <si>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</si>
  <si>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</si>
  <si>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</si>
  <si>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</si>
  <si>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</si>
  <si>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</si>
  <si>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</si>
  <si>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</si>
  <si>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</si>
  <si>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</si>
  <si>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</si>
  <si>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</si>
  <si>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</si>
  <si>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</si>
  <si>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</si>
  <si>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</si>
  <si>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</si>
  <si>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</si>
  <si>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</si>
  <si>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</si>
  <si>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</si>
  <si>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</si>
  <si>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</si>
  <si>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</si>
  <si>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</si>
  <si>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</si>
  <si>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</si>
  <si>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</si>
  <si>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</si>
  <si>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</si>
  <si>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</si>
  <si>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</si>
  <si>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</si>
  <si>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</si>
  <si>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</si>
  <si>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</si>
  <si>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</si>
  <si>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</si>
  <si>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</si>
  <si>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</si>
  <si>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</si>
  <si>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</si>
  <si>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</si>
  <si>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</si>
  <si>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</si>
  <si>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</si>
  <si>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</si>
  <si>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</si>
  <si>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</si>
  <si>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</si>
  <si>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</si>
  <si>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</si>
  <si>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</si>
  <si>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</si>
  <si>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</si>
  <si>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</si>
  <si>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</si>
  <si>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</si>
  <si>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</si>
  <si>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</si>
  <si>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</si>
  <si>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</si>
  <si>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</si>
  <si>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</si>
  <si>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</si>
  <si>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</si>
  <si>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</si>
  <si>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</si>
  <si>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</si>
  <si>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</si>
  <si>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</si>
  <si>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</si>
  <si>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</si>
  <si>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</si>
  <si>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</si>
  <si>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</si>
  <si>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</si>
  <si>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</si>
  <si>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</si>
  <si>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</si>
  <si>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</si>
  <si>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</si>
  <si>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</si>
  <si>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</si>
  <si>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</si>
  <si>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</si>
  <si>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</si>
  <si>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</si>
  <si>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</si>
  <si>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</si>
  <si>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</si>
  <si>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</si>
  <si>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</si>
  <si>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</si>
  <si>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</si>
  <si>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</si>
  <si>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</si>
  <si>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</si>
  <si>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</si>
  <si>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</si>
  <si>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</si>
  <si>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</si>
  <si>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</si>
  <si>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</si>
  <si>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</si>
  <si>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</si>
  <si>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</si>
  <si>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</si>
  <si>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</si>
  <si>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</si>
  <si>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</si>
  <si>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</si>
  <si>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</si>
  <si>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</si>
  <si>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</si>
  <si>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</si>
  <si>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</si>
  <si>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</si>
  <si>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</si>
  <si>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</si>
  <si>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</si>
  <si>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</si>
  <si>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</si>
  <si>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</si>
  <si>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</si>
  <si>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</si>
  <si>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</si>
  <si>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</si>
  <si>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</si>
  <si>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</si>
  <si>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</si>
  <si>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</si>
  <si>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</si>
  <si>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</si>
  <si>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</si>
  <si>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</si>
  <si>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</si>
  <si>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</si>
  <si>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</si>
  <si>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</si>
  <si>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</si>
  <si>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</si>
  <si>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</si>
  <si>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</si>
  <si>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</si>
  <si>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</si>
  <si>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</si>
  <si>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</si>
  <si>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</si>
  <si>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</si>
  <si>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</si>
  <si>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</si>
  <si>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</si>
  <si>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</si>
  <si>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</si>
  <si>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</si>
  <si>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</si>
  <si>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</si>
  <si>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</si>
  <si>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</si>
  <si>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</si>
  <si>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</si>
  <si>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</si>
  <si>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</si>
  <si>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</si>
  <si>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</si>
  <si>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</si>
  <si>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</si>
  <si>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</si>
  <si>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</si>
  <si>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</si>
  <si>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</si>
  <si>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</si>
  <si>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</si>
  <si>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</si>
  <si>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</si>
  <si>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</si>
  <si>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</si>
  <si>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</si>
  <si>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</si>
  <si>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</si>
  <si>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</si>
  <si>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</si>
  <si>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</si>
  <si>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</si>
  <si>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</si>
  <si>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</si>
  <si>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</si>
  <si>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</si>
  <si>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</si>
  <si>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</si>
  <si>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</si>
  <si>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</si>
  <si>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</si>
  <si>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</si>
  <si>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</si>
  <si>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</si>
  <si>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</si>
  <si>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</si>
  <si>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</si>
  <si>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</si>
  <si>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</si>
  <si>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</si>
  <si>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</si>
  <si>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</si>
  <si>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</si>
  <si>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</si>
  <si>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</si>
  <si>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</si>
  <si>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</si>
  <si>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</si>
  <si>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</si>
  <si>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</si>
  <si>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</si>
  <si>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</si>
  <si>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</si>
  <si>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</si>
  <si>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</si>
  <si>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</si>
  <si>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</si>
  <si>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</si>
  <si>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</si>
  <si>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</si>
  <si>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</si>
  <si>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</si>
  <si>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</si>
  <si>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</si>
  <si>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</si>
  <si>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</si>
  <si>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</si>
  <si>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</si>
  <si>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</si>
  <si>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</si>
  <si>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</si>
  <si>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</si>
  <si>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</si>
  <si>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</si>
  <si>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</si>
  <si>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</si>
  <si>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</si>
  <si>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</si>
  <si>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</si>
  <si>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</si>
  <si>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</si>
  <si>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</si>
  <si>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</si>
  <si>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</si>
  <si>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</si>
  <si>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</si>
  <si>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</si>
  <si>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</si>
  <si>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</si>
  <si>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</si>
  <si>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</si>
  <si>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</si>
  <si>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</si>
  <si>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</si>
  <si>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</si>
  <si>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</si>
  <si>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</si>
  <si>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</si>
  <si>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</si>
  <si>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</si>
  <si>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</si>
  <si>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</si>
  <si>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</si>
  <si>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</si>
  <si>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</si>
  <si>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</si>
  <si>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</si>
  <si>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</si>
  <si>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</si>
  <si>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</si>
  <si>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</si>
  <si>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</si>
  <si>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</si>
  <si>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</si>
  <si>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</si>
  <si>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</si>
  <si>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</si>
  <si>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</si>
  <si>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</si>
  <si>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</si>
  <si>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</si>
  <si>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</si>
  <si>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</si>
  <si>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</si>
  <si>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</si>
  <si>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</si>
  <si>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</si>
  <si>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</si>
  <si>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</si>
  <si>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</si>
  <si>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</si>
  <si>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</si>
  <si>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</si>
  <si>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</si>
  <si>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</si>
  <si>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</si>
  <si>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</si>
  <si>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</si>
  <si>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</si>
  <si>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</si>
  <si>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</si>
  <si>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</si>
  <si>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</si>
  <si>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</si>
  <si>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</si>
  <si>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</si>
  <si>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</si>
  <si>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</si>
  <si>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</si>
  <si>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</si>
  <si>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</si>
  <si>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</si>
  <si>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</si>
  <si>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</si>
  <si>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</si>
  <si>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</si>
  <si>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</si>
  <si>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</si>
  <si>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</si>
  <si>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</si>
  <si>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</si>
  <si>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</si>
  <si>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</si>
  <si>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</si>
  <si>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</si>
  <si>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</si>
  <si>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</si>
  <si>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</si>
  <si>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</si>
  <si>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</si>
  <si>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</si>
  <si>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</si>
  <si>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</si>
  <si>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</si>
  <si>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</si>
  <si>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</si>
  <si>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</si>
  <si>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</si>
  <si>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</si>
  <si>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</si>
  <si>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</si>
  <si>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</si>
  <si>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</si>
  <si>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</si>
  <si>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</si>
  <si>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</si>
  <si>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</si>
  <si>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</si>
  <si>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</si>
  <si>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</si>
  <si>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</si>
  <si>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</si>
  <si>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</si>
  <si>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</si>
  <si>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</si>
  <si>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</si>
  <si>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</si>
  <si>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</si>
  <si>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</si>
  <si>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</si>
  <si>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</si>
  <si>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</si>
  <si>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</si>
  <si>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</si>
  <si>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</si>
  <si>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</si>
  <si>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</si>
  <si>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</si>
  <si>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</si>
  <si>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</si>
  <si>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</si>
  <si>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</si>
  <si>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</si>
  <si>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</si>
  <si>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</si>
  <si>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</si>
  <si>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</si>
  <si>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</si>
  <si>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</si>
  <si>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</si>
  <si>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</si>
  <si>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</si>
  <si>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</si>
  <si>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</si>
  <si>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</si>
  <si>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</si>
  <si>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</si>
  <si>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</si>
  <si>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</si>
  <si>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</si>
  <si>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</si>
  <si>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</si>
  <si>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</si>
  <si>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</si>
  <si>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</si>
  <si>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</si>
  <si>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</si>
  <si>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</si>
  <si>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</si>
  <si>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</si>
  <si>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</si>
  <si>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</si>
  <si>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</si>
  <si>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</si>
  <si>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</si>
  <si>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</si>
  <si>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</si>
  <si>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</si>
  <si>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</si>
  <si>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</si>
  <si>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</si>
  <si>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</si>
  <si>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</si>
  <si>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</si>
  <si>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</si>
  <si>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</si>
  <si>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</si>
  <si>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</si>
  <si>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</si>
  <si>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</si>
  <si>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</si>
  <si>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</si>
  <si>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</si>
  <si>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</si>
  <si>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</si>
  <si>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</si>
  <si>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</si>
  <si>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</si>
  <si>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</si>
  <si>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</si>
  <si>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</si>
  <si>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</si>
  <si>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</si>
  <si>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</si>
  <si>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</si>
  <si>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</si>
  <si>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</si>
  <si>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</si>
  <si>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</si>
  <si>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</si>
  <si>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</si>
  <si>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</si>
  <si>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</si>
  <si>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</si>
  <si>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</si>
  <si>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</si>
  <si>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</si>
  <si>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</si>
  <si>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</si>
  <si>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</si>
  <si>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</si>
  <si>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</si>
  <si>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</si>
  <si>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</si>
  <si>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</si>
  <si>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</si>
  <si>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</si>
  <si>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</si>
  <si>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</si>
  <si>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</si>
  <si>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</si>
  <si>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</si>
  <si>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</si>
  <si>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</si>
  <si>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</si>
  <si>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</si>
  <si>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</si>
  <si>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</si>
  <si>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</si>
  <si>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</si>
  <si>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</si>
  <si>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</si>
  <si>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</si>
  <si>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</si>
  <si>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</si>
  <si>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</si>
  <si>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</si>
  <si>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</si>
  <si>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</si>
  <si>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</si>
  <si>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</si>
  <si>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</si>
  <si>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</si>
  <si>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</si>
  <si>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</si>
  <si>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</si>
  <si>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</si>
  <si>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</si>
  <si>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</si>
  <si>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</si>
  <si>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</si>
  <si>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</si>
  <si>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</si>
  <si>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</si>
  <si>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</si>
  <si>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</si>
  <si>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</si>
  <si>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</si>
  <si>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</si>
  <si>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</si>
  <si>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</si>
  <si>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</si>
  <si>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</si>
  <si>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</si>
  <si>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</si>
  <si>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</si>
  <si>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</si>
  <si>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</si>
  <si>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</si>
  <si>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</si>
  <si>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</si>
  <si>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</si>
  <si>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</si>
  <si>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</si>
  <si>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</si>
  <si>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</si>
  <si>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</si>
  <si>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</si>
  <si>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</si>
  <si>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</si>
  <si>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</si>
  <si>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</si>
  <si>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</si>
  <si>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</si>
  <si>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</si>
  <si>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</si>
  <si>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</si>
  <si>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</si>
  <si>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</si>
  <si>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</si>
  <si>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</si>
  <si>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</si>
  <si>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</si>
  <si>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</si>
  <si>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</si>
  <si>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</si>
  <si>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</si>
  <si>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</si>
  <si>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</si>
  <si>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</si>
  <si>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</si>
  <si>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</si>
  <si>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</si>
  <si>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</si>
  <si>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</si>
  <si>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</si>
  <si>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</si>
  <si>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</si>
  <si>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</si>
  <si>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</si>
  <si>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</si>
  <si>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</si>
  <si>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</si>
  <si>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</si>
  <si>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</si>
  <si>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</si>
  <si>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</si>
  <si>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</si>
  <si>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</si>
  <si>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</si>
  <si>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</si>
  <si>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</si>
  <si>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</si>
  <si>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</si>
  <si>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</si>
  <si>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</si>
  <si>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</si>
  <si>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</si>
  <si>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</si>
  <si>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</si>
  <si>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</si>
  <si>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</si>
  <si>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</si>
  <si>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</si>
  <si>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</si>
  <si>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</si>
  <si>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</si>
  <si>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</si>
  <si>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</si>
  <si>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</si>
  <si>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</si>
  <si>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</si>
  <si>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</si>
  <si>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</si>
  <si>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</si>
  <si>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</si>
  <si>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</si>
  <si>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</si>
  <si>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</si>
  <si>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</si>
  <si>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</si>
  <si>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</si>
  <si>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</si>
  <si>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</si>
  <si>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</si>
  <si>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</si>
  <si>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</si>
  <si>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</si>
  <si>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</si>
  <si>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</si>
  <si>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</si>
  <si>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</si>
  <si>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</si>
  <si>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</si>
  <si>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</si>
  <si>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</si>
  <si>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</si>
  <si>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</si>
  <si>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</si>
  <si>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</si>
  <si>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</si>
  <si>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</si>
  <si>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</si>
  <si>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</si>
  <si>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</si>
  <si>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</si>
  <si>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</si>
  <si>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</si>
  <si>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</si>
  <si>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</si>
  <si>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</si>
  <si>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</si>
  <si>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</si>
  <si>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</si>
  <si>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</si>
  <si>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</si>
  <si>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</si>
  <si>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</si>
  <si>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</si>
  <si>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</si>
  <si>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</si>
  <si>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</si>
  <si>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</si>
  <si>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</si>
  <si>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</si>
  <si>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</si>
  <si>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</si>
  <si>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</si>
  <si>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</si>
  <si>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</si>
  <si>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</si>
  <si>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</si>
  <si>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</si>
  <si>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</si>
  <si>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</si>
  <si>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</si>
  <si>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</si>
  <si>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</si>
  <si>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</si>
  <si>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</si>
  <si>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</si>
  <si>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</si>
  <si>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</si>
  <si>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</si>
  <si>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</si>
  <si>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</si>
  <si>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</si>
  <si>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</si>
  <si>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</si>
  <si>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</si>
  <si>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</si>
  <si>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</si>
  <si>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</si>
  <si>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</si>
  <si>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</si>
  <si>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</si>
  <si>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</si>
  <si>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</si>
  <si>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</si>
  <si>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</si>
  <si>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</si>
  <si>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</si>
  <si>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</si>
  <si>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</si>
  <si>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</si>
  <si>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</si>
  <si>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</si>
  <si>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</si>
  <si>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</si>
  <si>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</si>
  <si>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</si>
  <si>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</si>
  <si>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</si>
  <si>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</si>
  <si>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</si>
  <si>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</si>
  <si>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</si>
  <si>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</si>
  <si>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</si>
  <si>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</si>
  <si>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</si>
  <si>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</si>
  <si>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</si>
  <si>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</si>
  <si>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</si>
  <si>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</si>
  <si>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</si>
  <si>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</si>
  <si>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</si>
  <si>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</si>
  <si>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</si>
  <si>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</si>
  <si>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</si>
  <si>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</si>
  <si>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</si>
  <si>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</si>
  <si>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</si>
  <si>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</si>
  <si>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</si>
  <si>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</si>
  <si>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</si>
  <si>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</si>
  <si>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</si>
  <si>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</si>
  <si>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</si>
  <si>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</si>
  <si>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</si>
  <si>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</si>
  <si>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</si>
  <si>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</si>
  <si>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</si>
  <si>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</si>
  <si>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</si>
  <si>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</si>
  <si>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</si>
  <si>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</si>
  <si>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</si>
  <si>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</si>
  <si>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</si>
  <si>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</si>
  <si>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</si>
  <si>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</si>
  <si>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</si>
  <si>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</si>
  <si>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</si>
  <si>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</si>
  <si>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</si>
  <si>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</si>
  <si>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</si>
  <si>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</si>
  <si>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</si>
  <si>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</si>
  <si>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</si>
  <si>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</si>
  <si>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</si>
  <si>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</si>
  <si>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</si>
  <si>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</si>
  <si>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</si>
  <si>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</si>
  <si>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</si>
  <si>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</si>
  <si>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</si>
  <si>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</si>
  <si>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</si>
  <si>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</si>
  <si>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</si>
  <si>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</si>
  <si>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</si>
  <si>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</si>
  <si>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</si>
  <si>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</si>
  <si>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</si>
  <si>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</si>
  <si>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</si>
  <si>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</si>
  <si>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</si>
  <si>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</si>
  <si>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</si>
  <si>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</si>
  <si>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</si>
  <si>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</si>
  <si>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</si>
  <si>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</si>
  <si>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</si>
  <si>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</si>
  <si>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</si>
  <si>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</si>
  <si>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</si>
  <si>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</si>
  <si>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</si>
  <si>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</si>
  <si>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</si>
  <si>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</si>
  <si>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</si>
  <si>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</si>
  <si>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</si>
  <si>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</si>
  <si>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</si>
  <si>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</si>
  <si>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</si>
  <si>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</si>
  <si>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</si>
  <si>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</si>
  <si>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</si>
  <si>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</si>
  <si>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</si>
  <si>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</si>
  <si>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</si>
  <si>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</si>
  <si>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</si>
  <si>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</si>
  <si>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</si>
  <si>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</si>
  <si>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</si>
  <si>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</si>
  <si>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</si>
  <si>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</si>
  <si>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</si>
  <si>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</si>
  <si>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</si>
  <si>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</si>
  <si>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</si>
  <si>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</si>
  <si>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</si>
  <si>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</si>
  <si>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</si>
  <si>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</si>
  <si>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</si>
  <si>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</si>
  <si>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</si>
  <si>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</si>
  <si>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</si>
  <si>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</si>
  <si>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</si>
  <si>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</si>
  <si>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</si>
  <si>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</si>
  <si>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</si>
  <si>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</si>
  <si>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</si>
  <si>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</si>
  <si>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</si>
  <si>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</si>
  <si>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</si>
  <si>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</si>
  <si>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</si>
  <si>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</si>
  <si>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</si>
  <si>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</si>
  <si>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</si>
  <si>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</si>
  <si>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</si>
  <si>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</si>
  <si>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</si>
  <si>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</si>
  <si>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</si>
  <si>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</si>
  <si>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</si>
  <si>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</si>
  <si>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</si>
  <si>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</si>
  <si>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</si>
  <si>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</si>
  <si>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</si>
  <si>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</si>
  <si>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</si>
  <si>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</si>
  <si>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</si>
  <si>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</si>
  <si>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</si>
  <si>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</si>
  <si>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</si>
  <si>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</si>
  <si>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</si>
  <si>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</si>
  <si>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</si>
  <si>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</si>
  <si>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</si>
  <si>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</si>
  <si>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</si>
  <si>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</si>
  <si>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</si>
  <si>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</si>
  <si>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</si>
  <si>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</si>
  <si>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</si>
  <si>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</si>
  <si>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</si>
  <si>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</si>
  <si>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</si>
  <si>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</si>
  <si>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</si>
  <si>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</si>
  <si>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</si>
  <si>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</si>
  <si>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</si>
  <si>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</si>
  <si>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</si>
  <si>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</si>
  <si>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</si>
  <si>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</si>
  <si>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</si>
  <si>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</si>
  <si>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</si>
  <si>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</si>
  <si>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</si>
  <si>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</si>
  <si>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</si>
  <si>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</si>
  <si>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</si>
  <si>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</si>
  <si>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</si>
  <si>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</si>
  <si>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</si>
  <si>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</si>
  <si>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</si>
  <si>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</si>
  <si>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</si>
  <si>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</si>
  <si>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</si>
  <si>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</si>
  <si>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</si>
  <si>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</si>
  <si>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</si>
  <si>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</si>
  <si>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</si>
  <si>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</si>
  <si>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</si>
  <si>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</si>
  <si>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</si>
  <si>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</si>
  <si>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</si>
  <si>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</si>
  <si>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</si>
  <si>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</si>
  <si>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</si>
  <si>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</si>
  <si>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</si>
  <si>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</si>
  <si>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</si>
  <si>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</si>
  <si>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</si>
  <si>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</si>
  <si>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</si>
  <si>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</si>
  <si>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</si>
  <si>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</si>
  <si>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</si>
  <si>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</si>
  <si>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</si>
  <si>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</si>
  <si>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</si>
  <si>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</si>
  <si>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</si>
  <si>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</si>
  <si>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</si>
  <si>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</si>
  <si>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</si>
  <si>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</si>
  <si>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</si>
  <si>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</si>
  <si>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</si>
  <si>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</si>
  <si>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</si>
  <si>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</si>
  <si>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</si>
  <si>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</si>
  <si>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</si>
  <si>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</si>
  <si>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</si>
  <si>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</si>
  <si>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</si>
  <si>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</si>
  <si>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</si>
  <si>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</si>
  <si>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</si>
  <si>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</si>
  <si>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</si>
  <si>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</si>
  <si>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</si>
  <si>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</si>
  <si>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</si>
  <si>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</si>
  <si>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</si>
  <si>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</si>
  <si>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</si>
  <si>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</si>
  <si>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</si>
  <si>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</si>
  <si>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</si>
  <si>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</si>
  <si>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</si>
  <si>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</si>
  <si>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</si>
  <si>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</si>
  <si>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</si>
  <si>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</si>
  <si>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</si>
  <si>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</si>
  <si>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</si>
  <si>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</si>
  <si>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</si>
  <si>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</si>
  <si>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</si>
  <si>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</si>
  <si>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</si>
  <si>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</si>
  <si>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</si>
  <si>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</si>
  <si>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</si>
  <si>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</si>
  <si>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</si>
  <si>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</si>
  <si>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</si>
  <si>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</si>
  <si>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</si>
  <si>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</si>
  <si>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</si>
  <si>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</si>
  <si>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</si>
  <si>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</si>
  <si>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</si>
  <si>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</si>
  <si>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</si>
  <si>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</si>
  <si>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</si>
  <si>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</si>
  <si>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</si>
  <si>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</si>
  <si>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</si>
  <si>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</si>
  <si>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</si>
  <si>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</si>
  <si>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</si>
  <si>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</si>
  <si>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</si>
  <si>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</si>
  <si>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</si>
  <si>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</si>
  <si>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</si>
  <si>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</si>
  <si>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</si>
  <si>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</si>
  <si>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</si>
  <si>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</si>
  <si>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</si>
  <si>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</si>
  <si>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</si>
  <si>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</si>
  <si>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</si>
  <si>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</si>
  <si>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</si>
  <si>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</si>
  <si>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</si>
  <si>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</si>
  <si>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</si>
  <si>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</si>
  <si>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</si>
  <si>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</si>
  <si>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</si>
  <si>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</si>
  <si>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</si>
  <si>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</si>
  <si>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</si>
  <si>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</si>
  <si>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</si>
  <si>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</si>
  <si>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</si>
  <si>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</si>
  <si>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</si>
  <si>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</si>
  <si>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</si>
  <si>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</si>
  <si>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</si>
  <si>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</si>
  <si>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</si>
  <si>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</si>
  <si>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</si>
  <si>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</si>
  <si>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</si>
  <si>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</si>
  <si>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</si>
  <si>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</si>
  <si>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</si>
  <si>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</si>
  <si>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</si>
  <si>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</si>
  <si>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</si>
  <si>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</si>
  <si>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</si>
  <si>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</si>
  <si>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</si>
  <si>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</si>
  <si>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</si>
  <si>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</si>
  <si>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</si>
  <si>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</si>
  <si>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</si>
  <si>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</si>
  <si>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</si>
  <si>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</si>
  <si>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</si>
  <si>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</si>
  <si>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</si>
  <si>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</si>
  <si>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</si>
  <si>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</si>
  <si>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</si>
  <si>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</si>
  <si>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</si>
  <si>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</si>
  <si>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</si>
  <si>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</si>
  <si>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</si>
  <si>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</si>
  <si>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</si>
  <si>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</si>
  <si>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</si>
  <si>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</si>
  <si>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</si>
  <si>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</si>
  <si>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</si>
  <si>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</si>
  <si>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</si>
  <si>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</si>
  <si>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</si>
  <si>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</si>
  <si>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</si>
  <si>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</si>
  <si>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</si>
  <si>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</si>
  <si>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</si>
  <si>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</si>
  <si>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</si>
  <si>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</si>
  <si>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</si>
  <si>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</si>
  <si>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</si>
  <si>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</si>
  <si>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</si>
  <si>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</si>
  <si>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</si>
  <si>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</si>
  <si>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</si>
  <si>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</si>
  <si>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</si>
  <si>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</si>
  <si>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</si>
  <si>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</si>
  <si>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</si>
  <si>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</si>
  <si>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</si>
  <si>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</si>
  <si>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</si>
  <si>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</si>
  <si>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</si>
  <si>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</si>
  <si>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</si>
  <si>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</si>
  <si>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</si>
  <si>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</si>
  <si>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</si>
  <si>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</si>
  <si>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</si>
  <si>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</si>
  <si>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</si>
  <si>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</si>
  <si>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</si>
  <si>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</si>
  <si>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</si>
  <si>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</si>
  <si>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</si>
  <si>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</si>
  <si>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</si>
  <si>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</si>
  <si>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</si>
  <si>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</si>
  <si>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</si>
  <si>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</si>
  <si>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</si>
  <si>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</si>
  <si>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</si>
  <si>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</si>
  <si>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</si>
  <si>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</si>
  <si>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</si>
  <si>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</si>
  <si>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</si>
  <si>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</si>
  <si>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</si>
  <si>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</si>
  <si>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</si>
  <si>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</si>
  <si>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</si>
  <si>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</si>
  <si>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</si>
  <si>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</si>
  <si>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</si>
  <si>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</si>
  <si>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</si>
  <si>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</si>
  <si>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</si>
  <si>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</si>
  <si>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</si>
  <si>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</si>
  <si>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</si>
  <si>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</si>
  <si>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</si>
  <si>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</si>
  <si>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</si>
  <si>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</si>
  <si>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</si>
  <si>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</si>
  <si>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</si>
  <si>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</si>
  <si>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</si>
  <si>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</si>
  <si>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</si>
  <si>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</si>
  <si>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</si>
  <si>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</si>
  <si>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</si>
  <si>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</si>
  <si>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</si>
  <si>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</si>
  <si>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</si>
  <si>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</si>
  <si>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</si>
  <si>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</si>
  <si>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</si>
  <si>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</si>
  <si>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</si>
  <si>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</si>
  <si>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</si>
  <si>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</si>
  <si>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</si>
  <si>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</si>
  <si>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</si>
  <si>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</si>
  <si>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</si>
  <si>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</si>
  <si>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</si>
  <si>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</si>
  <si>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</si>
  <si>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</si>
  <si>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</si>
  <si>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</si>
  <si>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</si>
  <si>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</si>
  <si>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</si>
  <si>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</si>
  <si>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</si>
  <si>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</si>
  <si>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</si>
  <si>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</si>
  <si>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</si>
  <si>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</si>
  <si>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</si>
  <si>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</si>
  <si>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</si>
  <si>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</si>
  <si>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</si>
  <si>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</si>
  <si>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</si>
  <si>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</si>
  <si>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</si>
  <si>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</si>
  <si>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</si>
  <si>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</si>
  <si>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</si>
  <si>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</si>
  <si>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</si>
  <si>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</si>
  <si>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</si>
  <si>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</si>
  <si>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</si>
  <si>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</si>
  <si>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</si>
  <si>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</si>
  <si>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</si>
  <si>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</si>
  <si>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</si>
  <si>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</si>
  <si>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</si>
  <si>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</si>
  <si>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</si>
  <si>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</si>
  <si>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</si>
  <si>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</si>
  <si>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</si>
  <si>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</si>
  <si>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</si>
  <si>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</si>
  <si>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</si>
  <si>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</si>
  <si>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</si>
  <si>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</si>
  <si>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</si>
  <si>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</si>
  <si>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</si>
  <si>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</si>
  <si>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</si>
  <si>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</si>
  <si>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</si>
  <si>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</si>
  <si>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</si>
  <si>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</si>
  <si>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</si>
  <si>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</si>
  <si>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</si>
  <si>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</si>
  <si>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</si>
  <si>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</si>
  <si>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</si>
  <si>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</si>
  <si>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</si>
  <si>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</si>
  <si>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</si>
  <si>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</si>
  <si>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</si>
  <si>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</si>
  <si>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</si>
  <si>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</si>
  <si>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</si>
  <si>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</si>
  <si>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</si>
  <si>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</si>
  <si>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</si>
  <si>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</si>
  <si>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</si>
  <si>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</si>
  <si>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</si>
  <si>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</si>
  <si>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</si>
  <si>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</si>
  <si>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</si>
  <si>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</si>
  <si>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</si>
  <si>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</si>
  <si>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</si>
  <si>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</si>
  <si>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</si>
  <si>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</si>
  <si>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</si>
  <si>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</si>
  <si>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</si>
  <si>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</si>
  <si>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</si>
  <si>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</si>
  <si>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</si>
  <si>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</si>
  <si>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</si>
  <si>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</si>
  <si>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</si>
  <si>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</si>
  <si>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</si>
  <si>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</si>
  <si>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</si>
  <si>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</si>
  <si>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</si>
  <si>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</si>
  <si>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</si>
  <si>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</si>
  <si>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</si>
  <si>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</si>
  <si>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</si>
  <si>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</si>
  <si>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</si>
  <si>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</si>
  <si>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</si>
  <si>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</si>
  <si>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</si>
  <si>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</si>
  <si>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</si>
  <si>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</si>
  <si>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</si>
  <si>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</si>
  <si>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</si>
  <si>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</si>
  <si>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</si>
  <si>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</si>
  <si>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</si>
  <si>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</si>
  <si>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</si>
  <si>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</si>
  <si>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</si>
  <si>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</si>
  <si>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</si>
  <si>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</si>
  <si>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</si>
  <si>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</si>
  <si>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</si>
  <si>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</si>
  <si>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</si>
  <si>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</si>
  <si>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</si>
  <si>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</si>
  <si>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</si>
  <si>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</si>
  <si>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</si>
  <si>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</si>
  <si>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</si>
  <si>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</si>
  <si>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</si>
  <si>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</si>
  <si>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</si>
  <si>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</si>
  <si>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</si>
  <si>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</si>
  <si>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</si>
  <si>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</si>
  <si>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</si>
  <si>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</si>
  <si>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</si>
  <si>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</si>
  <si>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</si>
  <si>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</si>
  <si>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</si>
  <si>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</si>
  <si>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</si>
  <si>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</si>
  <si>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</si>
  <si>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</si>
  <si>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</si>
  <si>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</si>
  <si>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</si>
  <si>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</si>
  <si>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</si>
  <si>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</si>
  <si>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</si>
  <si>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</si>
  <si>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</si>
  <si>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</si>
  <si>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</si>
  <si>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</si>
  <si>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</si>
  <si>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</si>
  <si>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</si>
  <si>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</si>
  <si>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</si>
  <si>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</si>
  <si>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</si>
  <si>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</si>
  <si>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</si>
  <si>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</si>
  <si>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</si>
  <si>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</si>
  <si>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</si>
  <si>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</si>
  <si>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</si>
  <si>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</si>
  <si>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</si>
  <si>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</si>
  <si>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</si>
  <si>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</si>
  <si>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</si>
  <si>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</si>
  <si>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</si>
  <si>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</si>
  <si>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</si>
  <si>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</si>
  <si>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</si>
  <si>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</si>
  <si>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</si>
  <si>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</si>
  <si>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</si>
  <si>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</si>
  <si>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</si>
  <si>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</si>
  <si>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</si>
  <si>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</si>
  <si>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</si>
  <si>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</si>
  <si>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</si>
  <si>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</si>
  <si>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</si>
  <si>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</si>
  <si>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</si>
  <si>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</si>
  <si>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</si>
  <si>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</si>
  <si>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</si>
  <si>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</si>
  <si>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</si>
  <si>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</si>
  <si>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</si>
  <si>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</si>
  <si>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</si>
  <si>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</si>
  <si>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</si>
  <si>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</si>
  <si>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</si>
  <si>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</si>
  <si>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</si>
  <si>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</si>
  <si>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</si>
  <si>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</si>
  <si>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</si>
  <si>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</si>
  <si>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</si>
  <si>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</si>
  <si>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</si>
  <si>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</si>
  <si>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</si>
  <si>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</si>
  <si>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</si>
  <si>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</si>
  <si>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</si>
  <si>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</si>
  <si>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</si>
  <si>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</si>
  <si>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</si>
  <si>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</si>
  <si>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</si>
  <si>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</si>
  <si>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</si>
  <si>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</si>
  <si>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</si>
  <si>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</si>
  <si>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</si>
  <si>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</si>
  <si>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</si>
  <si>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</si>
  <si>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</si>
  <si>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</si>
  <si>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</si>
  <si>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</si>
  <si>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</si>
  <si>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</si>
  <si>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</si>
  <si>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</si>
  <si>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</si>
  <si>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</si>
  <si>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</si>
  <si>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</si>
  <si>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</si>
  <si>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</si>
  <si>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</si>
  <si>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</si>
  <si>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</si>
  <si>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</si>
  <si>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</si>
  <si>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</si>
  <si>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</si>
  <si>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</si>
  <si>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</si>
  <si>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</si>
  <si>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</si>
  <si>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</si>
  <si>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</si>
  <si>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</si>
  <si>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</si>
  <si>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</si>
  <si>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</si>
  <si>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</si>
  <si>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</si>
  <si>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</si>
  <si>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</si>
  <si>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</si>
  <si>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</si>
  <si>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</si>
  <si>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</si>
  <si>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</si>
  <si>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</si>
  <si>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</si>
  <si>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</si>
  <si>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</si>
  <si>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</si>
  <si>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</si>
  <si>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</si>
  <si>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</si>
  <si>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</si>
  <si>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</si>
  <si>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</si>
  <si>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</si>
  <si>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</si>
  <si>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</si>
  <si>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</si>
  <si>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</si>
  <si>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</si>
  <si>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</si>
  <si>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</si>
  <si>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</si>
  <si>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</si>
  <si>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</si>
  <si>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</si>
  <si>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</si>
  <si>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</si>
  <si>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</si>
  <si>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</si>
  <si>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</si>
  <si>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</si>
  <si>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</si>
  <si>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</si>
  <si>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</si>
  <si>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</si>
  <si>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</si>
  <si>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</si>
  <si>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</si>
  <si>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</si>
  <si>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</si>
  <si>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</si>
  <si>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</si>
  <si>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</si>
  <si>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</si>
  <si>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</si>
  <si>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</si>
  <si>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</si>
  <si>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</si>
  <si>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</si>
  <si>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</si>
  <si>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</si>
  <si>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</si>
  <si>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</si>
  <si>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</si>
  <si>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</si>
  <si>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</si>
  <si>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</si>
  <si>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</si>
  <si>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</si>
  <si>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</si>
  <si>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</si>
  <si>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</si>
  <si>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</si>
  <si>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</si>
  <si>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</si>
  <si>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</si>
  <si>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</si>
  <si>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</si>
  <si>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</si>
  <si>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</si>
  <si>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</si>
  <si>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</si>
  <si>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</si>
  <si>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</si>
  <si>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</si>
  <si>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</si>
  <si>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</si>
  <si>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</si>
  <si>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</si>
  <si>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</si>
  <si>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</si>
  <si>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</si>
  <si>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</si>
  <si>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</si>
  <si>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</si>
  <si>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</si>
  <si>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</si>
  <si>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</si>
  <si>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</si>
  <si>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</si>
  <si>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</si>
  <si>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</si>
  <si>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</si>
  <si>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</si>
  <si>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</si>
  <si>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</si>
  <si>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</si>
  <si>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</si>
  <si>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</si>
  <si>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</si>
  <si>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</si>
  <si>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</si>
  <si>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</si>
  <si>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</si>
  <si>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</si>
  <si>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</si>
  <si>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</si>
  <si>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</si>
  <si>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</si>
  <si>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</si>
  <si>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</si>
  <si>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</si>
  <si>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</si>
  <si>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</si>
  <si>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</si>
  <si>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</si>
  <si>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</si>
  <si>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</si>
  <si>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</si>
  <si>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</si>
  <si>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</si>
  <si>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</si>
  <si>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</si>
  <si>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</si>
  <si>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</si>
  <si>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</si>
  <si>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</si>
  <si>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</si>
  <si>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</si>
  <si>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</si>
  <si>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</si>
  <si>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</si>
  <si>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</si>
  <si>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</si>
  <si>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</si>
  <si>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</si>
  <si>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</si>
  <si>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</si>
  <si>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</si>
  <si>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</si>
  <si>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</si>
  <si>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</si>
  <si>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</si>
  <si>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</si>
  <si>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</si>
  <si>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</si>
  <si>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</si>
  <si>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</si>
  <si>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</si>
  <si>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</si>
  <si>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</si>
  <si>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</si>
  <si>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</si>
  <si>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</si>
  <si>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</si>
  <si>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</si>
  <si>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</si>
  <si>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</si>
  <si>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</si>
  <si>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</si>
  <si>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</si>
  <si>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</si>
  <si>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</si>
  <si>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</si>
  <si>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</si>
  <si>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</si>
  <si>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</si>
  <si>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</si>
  <si>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</si>
  <si>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</si>
  <si>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</si>
  <si>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</si>
  <si>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</si>
  <si>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</si>
  <si>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</si>
  <si>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</si>
  <si>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</si>
  <si>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</si>
  <si>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</si>
  <si>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</si>
  <si>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</si>
  <si>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</si>
  <si>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</si>
  <si>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</si>
  <si>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</si>
  <si>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</si>
  <si>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</si>
  <si>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</si>
  <si>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</si>
  <si>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</si>
  <si>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</si>
  <si>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</si>
  <si>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</si>
  <si>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</si>
  <si>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</si>
  <si>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</si>
  <si>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</si>
  <si>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</si>
  <si>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</si>
  <si>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</si>
  <si>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</si>
  <si>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</si>
  <si>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</si>
  <si>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</si>
  <si>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</si>
  <si>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</si>
  <si>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</si>
  <si>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</si>
  <si>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</si>
  <si>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</si>
  <si>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</si>
  <si>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</si>
  <si>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</si>
  <si>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</si>
  <si>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</si>
  <si>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</si>
  <si>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</si>
  <si>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</si>
  <si>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</si>
  <si>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</si>
  <si>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</si>
  <si>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</si>
  <si>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</si>
  <si>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</si>
  <si>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</si>
  <si>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</si>
  <si>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</si>
  <si>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</si>
  <si>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</si>
  <si>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</si>
  <si>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</si>
  <si>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</si>
  <si>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</si>
  <si>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</si>
  <si>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</si>
  <si>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</si>
  <si>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</si>
  <si>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</si>
  <si>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</si>
  <si>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</si>
  <si>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</si>
  <si>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</si>
  <si>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</si>
  <si>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</si>
  <si>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</si>
  <si>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</si>
  <si>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</si>
  <si>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</si>
  <si>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</si>
  <si>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</si>
  <si>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</si>
  <si>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</si>
  <si>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</si>
  <si>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</si>
  <si>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</si>
  <si>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</si>
  <si>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</si>
  <si>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</si>
  <si>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</si>
  <si>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</si>
  <si>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</si>
  <si>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</si>
  <si>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</si>
  <si>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</si>
  <si>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</si>
  <si>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</si>
  <si>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</si>
  <si>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</si>
  <si>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</si>
  <si>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</si>
  <si>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</si>
  <si>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</si>
  <si>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</si>
  <si>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</si>
  <si>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</si>
  <si>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</si>
  <si>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</si>
  <si>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</si>
  <si>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</si>
  <si>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</si>
  <si>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</si>
  <si>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</si>
  <si>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</si>
  <si>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</si>
  <si>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</si>
  <si>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</si>
  <si>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</si>
  <si>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</si>
  <si>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</si>
  <si>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</si>
  <si>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</si>
  <si>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</si>
  <si>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</si>
  <si>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</si>
  <si>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</si>
  <si>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</si>
  <si>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</si>
  <si>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</si>
  <si>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</si>
  <si>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</si>
  <si>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</si>
  <si>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</si>
  <si>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</si>
  <si>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</si>
  <si>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</si>
  <si>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</si>
  <si>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</si>
  <si>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</si>
  <si>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</si>
  <si>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</si>
  <si>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</si>
  <si>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</si>
  <si>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</si>
  <si>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</si>
  <si>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</si>
  <si>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</si>
  <si>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</si>
  <si>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</si>
  <si>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</si>
  <si>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</si>
  <si>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</si>
  <si>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</si>
  <si>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</si>
  <si>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</si>
  <si>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</si>
  <si>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</si>
  <si>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</si>
  <si>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</si>
  <si>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</si>
  <si>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</si>
  <si>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</si>
  <si>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</si>
  <si>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</si>
  <si>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</si>
  <si>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</si>
  <si>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</si>
  <si>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</si>
  <si>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</si>
  <si>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</si>
  <si>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</si>
  <si>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</si>
  <si>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</si>
  <si>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</si>
  <si>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</si>
  <si>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</si>
  <si>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</si>
  <si>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</si>
  <si>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</si>
  <si>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</si>
  <si>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</si>
  <si>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</si>
  <si>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</si>
  <si>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</si>
  <si>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</si>
  <si>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</si>
  <si>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</si>
  <si>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</si>
  <si>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</si>
  <si>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</si>
  <si>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</si>
  <si>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</si>
  <si>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</si>
  <si>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</si>
  <si>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</si>
  <si>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</si>
  <si>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</si>
  <si>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</si>
  <si>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</si>
  <si>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</si>
  <si>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</si>
  <si>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</si>
  <si>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</si>
  <si>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</si>
  <si>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</si>
  <si>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</si>
  <si>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</si>
  <si>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</si>
  <si>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</si>
  <si>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</si>
  <si>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</si>
  <si>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</si>
  <si>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</si>
  <si>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</si>
  <si>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</si>
  <si>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</si>
  <si>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</si>
  <si>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</si>
  <si>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</si>
  <si>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</si>
  <si>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</si>
  <si>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</si>
  <si>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</si>
  <si>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</si>
  <si>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</si>
  <si>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</si>
  <si>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</si>
  <si>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</si>
  <si>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</si>
  <si>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</si>
  <si>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</si>
  <si>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</si>
  <si>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</si>
  <si>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</si>
  <si>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</si>
  <si>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</si>
  <si>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</si>
  <si>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</si>
  <si>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</si>
  <si>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</si>
  <si>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</si>
  <si>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</si>
  <si>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</si>
  <si>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</si>
  <si>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</si>
  <si>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</si>
  <si>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</si>
  <si>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</si>
  <si>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</si>
  <si>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</si>
  <si>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</si>
  <si>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</si>
  <si>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</si>
  <si>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</si>
  <si>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</si>
  <si>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</si>
  <si>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</si>
  <si>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</si>
  <si>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</si>
  <si>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</si>
  <si>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</si>
  <si>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</si>
  <si>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</si>
  <si>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</si>
  <si>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</si>
  <si>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</si>
  <si>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</si>
  <si>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</si>
  <si>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</si>
  <si>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</si>
  <si>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</si>
  <si>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</si>
  <si>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</si>
  <si>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</si>
  <si>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</si>
  <si>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</si>
  <si>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</si>
  <si>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</si>
  <si>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</si>
  <si>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</si>
  <si>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</si>
  <si>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</si>
  <si>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</si>
  <si>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</si>
  <si>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</si>
  <si>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</si>
  <si>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</si>
  <si>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</si>
  <si>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</si>
  <si>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</si>
  <si>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</si>
  <si>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</si>
  <si>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</si>
  <si>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</si>
  <si>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</si>
  <si>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</si>
  <si>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</si>
  <si>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</si>
  <si>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</si>
  <si>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</si>
  <si>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</si>
  <si>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</si>
  <si>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</si>
  <si>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</si>
  <si>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</si>
  <si>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</si>
  <si>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</si>
  <si>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</si>
  <si>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</si>
  <si>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</si>
  <si>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</si>
  <si>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</si>
  <si>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</si>
  <si>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</si>
  <si>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</si>
  <si>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</si>
  <si>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</si>
  <si>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</si>
  <si>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</si>
  <si>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</si>
  <si>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</si>
  <si>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</si>
  <si>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</si>
  <si>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</si>
  <si>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</si>
  <si>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</si>
  <si>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</si>
  <si>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</si>
  <si>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</si>
  <si>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</si>
  <si>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</si>
  <si>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</si>
  <si>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</si>
  <si>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</si>
  <si>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</si>
  <si>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</si>
  <si>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</si>
  <si>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</si>
  <si>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</si>
  <si>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</si>
  <si>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</si>
  <si>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</si>
  <si>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</si>
  <si>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</si>
  <si>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</si>
  <si>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</si>
  <si>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</si>
  <si>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</si>
  <si>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</si>
  <si>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</si>
  <si>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</si>
  <si>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</si>
  <si>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</si>
  <si>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</si>
  <si>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</si>
  <si>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</si>
  <si>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</si>
  <si>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</si>
  <si>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</si>
  <si>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</si>
  <si>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</si>
  <si>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</si>
  <si>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</si>
  <si>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</si>
  <si>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</si>
  <si>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</si>
  <si>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</si>
  <si>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</si>
  <si>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</si>
  <si>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</si>
  <si>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</si>
  <si>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</si>
  <si>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</si>
  <si>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</si>
  <si>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</si>
  <si>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</si>
  <si>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</si>
  <si>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</si>
  <si>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</si>
  <si>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</si>
  <si>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</si>
  <si>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</si>
  <si>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</si>
  <si>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</si>
  <si>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</si>
  <si>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</si>
  <si>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</si>
  <si>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</si>
  <si>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</si>
  <si>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</si>
  <si>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</si>
  <si>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</si>
  <si>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</si>
  <si>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</si>
  <si>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</si>
  <si>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</si>
  <si>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</si>
  <si>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</si>
  <si>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</si>
  <si>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</si>
  <si>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</si>
  <si>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</si>
  <si>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</si>
  <si>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</si>
  <si>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</si>
  <si>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</si>
  <si>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</si>
  <si>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</si>
  <si>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</si>
  <si>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</si>
  <si>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</si>
  <si>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</si>
  <si>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</si>
  <si>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</si>
  <si>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</si>
  <si>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</si>
  <si>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</si>
  <si>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</si>
  <si>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</si>
  <si>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</si>
  <si>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</si>
  <si>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</si>
  <si>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</si>
  <si>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</si>
  <si>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</si>
  <si>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</si>
  <si>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</si>
  <si>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</si>
  <si>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</si>
  <si>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</si>
  <si>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</si>
  <si>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</si>
  <si>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</si>
  <si>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</si>
  <si>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</si>
  <si>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</si>
  <si>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</si>
  <si>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</si>
  <si>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</si>
  <si>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</si>
  <si>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</si>
  <si>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</si>
  <si>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</si>
  <si>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</si>
  <si>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</si>
  <si>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</si>
  <si>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</si>
  <si>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</si>
  <si>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</si>
  <si>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</si>
  <si>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</si>
  <si>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</si>
  <si>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</si>
  <si>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</si>
  <si>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</si>
  <si>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</si>
  <si>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</si>
  <si>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</si>
  <si>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</si>
  <si>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</si>
  <si>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</si>
  <si>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</si>
  <si>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</si>
  <si>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</si>
  <si>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</si>
  <si>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</si>
  <si>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</si>
  <si>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</si>
  <si>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</si>
  <si>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</si>
  <si>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</si>
  <si>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</si>
  <si>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</si>
  <si>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</si>
  <si>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</si>
  <si>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</si>
  <si>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</si>
  <si>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</si>
  <si>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</si>
  <si>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</si>
  <si>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</si>
  <si>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</si>
  <si>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</si>
  <si>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</si>
  <si>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</si>
  <si>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</si>
  <si>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</si>
  <si>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</si>
  <si>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</si>
  <si>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</si>
  <si>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</si>
  <si>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</si>
  <si>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</si>
  <si>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</si>
  <si>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</si>
  <si>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</si>
  <si>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</si>
  <si>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</si>
  <si>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</si>
  <si>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</si>
  <si>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</si>
  <si>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</si>
  <si>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</si>
  <si>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</si>
  <si>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</si>
  <si>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</si>
  <si>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</si>
  <si>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</si>
  <si>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</si>
  <si>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</si>
  <si>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</si>
  <si>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</si>
  <si>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</si>
  <si>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</si>
  <si>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</si>
  <si>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</si>
  <si>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</si>
  <si>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</si>
  <si>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</si>
  <si>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</si>
  <si>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</si>
  <si>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</si>
  <si>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</si>
  <si>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</si>
  <si>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</si>
  <si>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</si>
  <si>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</si>
  <si>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</si>
  <si>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</si>
  <si>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</si>
  <si>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</si>
  <si>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</si>
  <si>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</si>
  <si>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</si>
  <si>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</si>
  <si>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</si>
  <si>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</si>
  <si>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</si>
  <si>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</si>
  <si>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</si>
  <si>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</si>
  <si>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</si>
  <si>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</si>
  <si>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</si>
  <si>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</si>
  <si>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</si>
  <si>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</si>
  <si>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</si>
  <si>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</si>
  <si>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</si>
  <si>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</si>
  <si>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</si>
  <si>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</si>
  <si>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</si>
  <si>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</si>
  <si>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</si>
  <si>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</si>
  <si>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</si>
  <si>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</si>
  <si>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</si>
  <si>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</si>
  <si>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</si>
  <si>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</si>
  <si>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</si>
  <si>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</si>
  <si>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</si>
  <si>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</si>
  <si>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</si>
  <si>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</si>
  <si>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</si>
  <si>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</si>
  <si>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</si>
  <si>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</si>
  <si>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</si>
  <si>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</si>
  <si>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</si>
  <si>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</si>
  <si>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</si>
  <si>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</si>
  <si>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</si>
  <si>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</si>
  <si>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</si>
  <si>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</si>
  <si>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</si>
  <si>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</si>
  <si>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</si>
  <si>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</si>
  <si>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</si>
  <si>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</si>
  <si>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</si>
  <si>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</si>
  <si>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</si>
  <si>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</si>
  <si>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</si>
  <si>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</si>
  <si>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</si>
  <si>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</si>
  <si>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</si>
  <si>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</si>
  <si>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</si>
  <si>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</si>
  <si>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</si>
  <si>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</si>
  <si>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</si>
  <si>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</si>
  <si>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</si>
  <si>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</si>
  <si>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</si>
  <si>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</si>
  <si>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</si>
  <si>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</si>
  <si>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</si>
  <si>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</si>
  <si>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</si>
  <si>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</si>
  <si>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</si>
  <si>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</si>
  <si>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</si>
  <si>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</si>
  <si>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</si>
  <si>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</si>
  <si>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</si>
  <si>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</si>
  <si>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</si>
  <si>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</si>
  <si>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</si>
  <si>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</si>
  <si>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</si>
  <si>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</si>
  <si>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</si>
  <si>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</si>
  <si>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</si>
  <si>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</si>
  <si>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</si>
  <si>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</si>
  <si>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</si>
  <si>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</si>
  <si>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</si>
  <si>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</si>
  <si>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</si>
  <si>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</si>
  <si>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</si>
  <si>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</si>
  <si>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</si>
  <si>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</si>
  <si>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</si>
  <si>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</si>
  <si>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</si>
  <si>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</si>
  <si>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</si>
  <si>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</si>
  <si>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</si>
  <si>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</si>
  <si>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</si>
  <si>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</si>
  <si>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</si>
  <si>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</si>
  <si>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</si>
  <si>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</si>
  <si>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</si>
  <si>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</si>
  <si>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</si>
  <si>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</si>
  <si>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</si>
  <si>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</si>
  <si>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</si>
  <si>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</si>
  <si>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</si>
  <si>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</si>
  <si>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</si>
  <si>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</si>
  <si>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</si>
  <si>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</si>
  <si>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</si>
  <si>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</si>
  <si>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</si>
  <si>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</si>
  <si>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</si>
  <si>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</si>
  <si>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</si>
  <si>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</si>
  <si>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</si>
  <si>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</si>
  <si>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</si>
  <si>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</si>
  <si>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</si>
  <si>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</si>
  <si>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</si>
  <si>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</si>
  <si>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</si>
  <si>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</si>
  <si>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</si>
  <si>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</si>
  <si>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</si>
  <si>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</si>
  <si>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</si>
  <si>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</si>
  <si>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</si>
  <si>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</si>
  <si>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</si>
  <si>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</si>
  <si>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</si>
  <si>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</si>
  <si>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</si>
  <si>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</si>
  <si>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</si>
  <si>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</si>
  <si>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</si>
  <si>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</si>
  <si>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</si>
  <si>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</si>
  <si>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</si>
  <si>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</si>
  <si>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</si>
  <si>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</si>
  <si>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</si>
  <si>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</si>
  <si>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</si>
  <si>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</si>
  <si>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</si>
  <si>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</si>
  <si>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</si>
  <si>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</si>
  <si>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</si>
  <si>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</si>
  <si>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</si>
  <si>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</si>
  <si>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</si>
  <si>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</si>
  <si>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</si>
  <si>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</si>
  <si>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</si>
  <si>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</si>
  <si>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</si>
  <si>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</si>
  <si>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</si>
  <si>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</si>
  <si>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</si>
  <si>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</si>
  <si>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</si>
  <si>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</si>
  <si>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</si>
  <si>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</si>
  <si>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</si>
  <si>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</si>
  <si>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</si>
  <si>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</si>
  <si>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</si>
  <si>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</si>
  <si>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</si>
  <si>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</si>
  <si>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</si>
  <si>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</si>
  <si>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</si>
  <si>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</si>
  <si>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</si>
  <si>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</si>
  <si>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</si>
  <si>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</si>
  <si>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</si>
  <si>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</si>
  <si>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</si>
  <si>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</si>
  <si>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</si>
  <si>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</si>
  <si>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</si>
  <si>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</si>
  <si>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</si>
  <si>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</si>
  <si>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</si>
  <si>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</si>
  <si>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</si>
  <si>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</si>
  <si>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</si>
  <si>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</si>
  <si>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</si>
  <si>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</si>
  <si>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</si>
  <si>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</si>
  <si>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</si>
  <si>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</si>
  <si>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</si>
  <si>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</si>
  <si>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</si>
  <si>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</si>
  <si>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</si>
  <si>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</si>
  <si>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</si>
  <si>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</si>
  <si>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</si>
  <si>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</si>
  <si>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</si>
  <si>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</si>
  <si>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</si>
  <si>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</si>
  <si>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</si>
  <si>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</si>
  <si>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</si>
  <si>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</si>
  <si>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</si>
  <si>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</si>
  <si>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</si>
  <si>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</si>
  <si>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</si>
  <si>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</si>
  <si>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</si>
  <si>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</si>
  <si>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</si>
  <si>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</si>
  <si>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</si>
  <si>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</si>
  <si>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</si>
  <si>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</si>
  <si>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</si>
  <si>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</si>
  <si>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</si>
  <si>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</si>
  <si>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</si>
  <si>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</si>
  <si>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</si>
  <si>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</si>
  <si>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</si>
  <si>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</si>
  <si>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</si>
  <si>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</si>
  <si>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</si>
  <si>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</si>
  <si>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</si>
  <si>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</si>
  <si>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</si>
  <si>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</si>
  <si>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</si>
  <si>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</si>
  <si>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</si>
  <si>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</si>
  <si>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</si>
  <si>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</si>
  <si>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</si>
  <si>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</si>
  <si>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</si>
  <si>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</si>
  <si>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</si>
  <si>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</si>
  <si>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</si>
  <si>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</si>
  <si>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</si>
  <si>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</si>
  <si>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</si>
  <si>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</si>
  <si>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</si>
  <si>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</si>
  <si>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</si>
  <si>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</si>
  <si>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</si>
  <si>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</si>
  <si>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</si>
  <si>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</si>
  <si>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</si>
  <si>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</si>
  <si>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</si>
  <si>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</si>
  <si>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</si>
  <si>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</si>
  <si>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</si>
  <si>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</si>
  <si>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</si>
  <si>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</si>
  <si>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</si>
  <si>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</si>
  <si>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</si>
  <si>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</si>
  <si>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</si>
  <si>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</si>
  <si>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</si>
  <si>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</si>
  <si>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</si>
  <si>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</si>
  <si>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</si>
  <si>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</si>
  <si>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</si>
  <si>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</si>
  <si>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</si>
  <si>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</si>
  <si>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</si>
  <si>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</si>
  <si>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</si>
  <si>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</si>
  <si>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</si>
  <si>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</si>
  <si>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</si>
  <si>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</si>
  <si>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</si>
  <si>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</si>
  <si>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</si>
  <si>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</si>
  <si>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</si>
  <si>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</si>
  <si>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</si>
  <si>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</si>
  <si>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</si>
  <si>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</si>
  <si>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</si>
  <si>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</si>
  <si>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</si>
  <si>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</si>
  <si>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</si>
  <si>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</si>
  <si>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</si>
  <si>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</si>
  <si>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</si>
  <si>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</si>
  <si>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</si>
  <si>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</si>
  <si>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</si>
  <si>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</si>
  <si>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</si>
  <si>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</si>
  <si>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</si>
  <si>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</si>
  <si>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</si>
  <si>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</si>
  <si>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</si>
  <si>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</si>
  <si>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</si>
  <si>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</si>
  <si>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</si>
  <si>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</si>
  <si>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</si>
  <si>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</si>
  <si>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</si>
  <si>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</si>
  <si>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</si>
  <si>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</si>
  <si>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</si>
  <si>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</si>
  <si>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</si>
  <si>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</si>
  <si>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</si>
  <si>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</si>
  <si>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</si>
  <si>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</si>
  <si>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</si>
  <si>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</si>
  <si>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</si>
  <si>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</si>
  <si>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</si>
  <si>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</si>
  <si>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</si>
  <si>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</si>
  <si>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</si>
  <si>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</si>
  <si>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</si>
  <si>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</si>
  <si>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</si>
  <si>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</si>
  <si>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</si>
  <si>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</si>
  <si>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</si>
  <si>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</si>
  <si>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</si>
  <si>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</si>
  <si>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</si>
  <si>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</si>
  <si>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</si>
  <si>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</si>
  <si>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</si>
  <si>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</si>
  <si>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</si>
  <si>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</si>
  <si>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</si>
  <si>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</si>
  <si>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</si>
  <si>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</si>
  <si>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</si>
  <si>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</si>
  <si>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</si>
  <si>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</si>
  <si>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</si>
  <si>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</si>
  <si>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</si>
  <si>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</si>
  <si>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</si>
  <si>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</si>
  <si>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</si>
  <si>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</si>
  <si>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</si>
  <si>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</si>
  <si>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</si>
  <si>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</si>
  <si>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</si>
  <si>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</si>
  <si>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</si>
  <si>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</si>
  <si>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</si>
  <si>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</si>
  <si>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</si>
  <si>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</si>
  <si>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</si>
  <si>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</si>
  <si>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</si>
  <si>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</si>
  <si>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</si>
  <si>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</si>
  <si>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</si>
  <si>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</si>
  <si>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</si>
  <si>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</si>
  <si>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</si>
  <si>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</si>
  <si>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</si>
  <si>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</si>
  <si>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</si>
  <si>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</si>
  <si>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</si>
  <si>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</si>
  <si>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</si>
  <si>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</si>
  <si>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</si>
  <si>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</si>
  <si>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</si>
  <si>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</si>
  <si>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</si>
  <si>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</si>
  <si>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</si>
  <si>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</si>
  <si>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</si>
  <si>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</si>
  <si>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</si>
  <si>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</si>
  <si>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</si>
  <si>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</si>
  <si>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</si>
  <si>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</si>
  <si>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</si>
  <si>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</si>
  <si>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</si>
  <si>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</si>
  <si>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</si>
  <si>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</si>
  <si>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</si>
  <si>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</si>
  <si>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</si>
  <si>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</si>
  <si>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</si>
  <si>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</si>
  <si>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</si>
  <si>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</si>
  <si>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</si>
  <si>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</si>
  <si>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</si>
  <si>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</si>
  <si>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</si>
  <si>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</si>
  <si>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</si>
  <si>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</si>
  <si>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</si>
  <si>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</si>
  <si>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</si>
  <si>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</si>
  <si>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</si>
  <si>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</si>
  <si>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</si>
  <si>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</si>
  <si>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</si>
  <si>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</si>
  <si>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</si>
  <si>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</si>
  <si>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</si>
  <si>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</si>
  <si>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</si>
  <si>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</si>
  <si>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</si>
  <si>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</si>
  <si>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</si>
  <si>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</si>
  <si>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</si>
  <si>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</si>
  <si>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</si>
  <si>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</si>
  <si>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</si>
  <si>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</si>
  <si>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</si>
  <si>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</si>
  <si>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</si>
  <si>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</si>
  <si>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</si>
  <si>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</si>
  <si>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</si>
  <si>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</si>
  <si>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</si>
  <si>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</si>
  <si>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</si>
  <si>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</si>
  <si>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</si>
  <si>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</si>
  <si>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</si>
  <si>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</si>
  <si>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</si>
  <si>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</si>
  <si>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</si>
  <si>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</si>
  <si>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</si>
  <si>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</si>
  <si>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</si>
  <si>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</si>
  <si>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</si>
  <si>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</si>
  <si>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</si>
  <si>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</si>
  <si>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</si>
  <si>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</si>
  <si>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</si>
  <si>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</si>
  <si>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</si>
  <si>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</si>
  <si>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</si>
  <si>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</si>
  <si>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</si>
  <si>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</si>
  <si>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</si>
  <si>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</si>
  <si>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</si>
  <si>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</si>
  <si>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</si>
  <si>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</si>
  <si>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</si>
  <si>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</si>
  <si>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</si>
  <si>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</si>
  <si>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</si>
  <si>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</si>
  <si>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</si>
  <si>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</si>
  <si>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</si>
  <si>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</si>
  <si>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</si>
  <si>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</si>
  <si>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</si>
  <si>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</si>
  <si>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</si>
  <si>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</si>
  <si>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</si>
  <si>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</si>
  <si>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</si>
  <si>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</si>
  <si>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</si>
  <si>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</si>
  <si>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</si>
  <si>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</si>
  <si>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</si>
  <si>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</si>
  <si>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</si>
  <si>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</si>
  <si>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</si>
  <si>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</si>
  <si>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</si>
  <si>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</si>
  <si>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</si>
  <si>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</si>
  <si>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</si>
  <si>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</si>
  <si>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</si>
  <si>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</si>
  <si>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</si>
  <si>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</si>
  <si>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</si>
  <si>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</si>
  <si>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</si>
  <si>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</si>
  <si>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</si>
  <si>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</si>
  <si>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</si>
  <si>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</si>
  <si>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</si>
  <si>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</si>
  <si>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</si>
  <si>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</si>
  <si>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</si>
  <si>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</si>
  <si>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</si>
  <si>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</si>
  <si>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</si>
  <si>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</si>
  <si>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</si>
  <si>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</si>
  <si>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</si>
  <si>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</si>
  <si>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</si>
  <si>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</si>
  <si>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</si>
  <si>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</si>
  <si>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</si>
  <si>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</si>
  <si>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</si>
  <si>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</si>
  <si>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</si>
  <si>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</si>
  <si>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</si>
  <si>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</si>
  <si>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</si>
  <si>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</si>
  <si>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</si>
  <si>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</si>
  <si>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</si>
  <si>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</si>
  <si>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</si>
  <si>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</si>
  <si>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</si>
  <si>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</si>
  <si>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</si>
  <si>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</si>
  <si>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</si>
  <si>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</si>
  <si>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</si>
  <si>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</si>
  <si>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</si>
  <si>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</si>
  <si>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</si>
  <si>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</si>
  <si>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</si>
  <si>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</si>
  <si>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</si>
  <si>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</si>
  <si>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</si>
  <si>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</si>
  <si>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</si>
  <si>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</si>
  <si>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</si>
  <si>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</si>
  <si>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</si>
  <si>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</si>
  <si>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</si>
  <si>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</si>
  <si>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</si>
  <si>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</si>
  <si>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</si>
  <si>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</si>
  <si>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</si>
  <si>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</si>
  <si>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</si>
  <si>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</si>
  <si>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</si>
  <si>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</si>
  <si>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</si>
  <si>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</si>
  <si>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</si>
  <si>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</si>
  <si>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</si>
  <si>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</si>
  <si>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</si>
  <si>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</si>
  <si>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</si>
  <si>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</si>
  <si>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</si>
  <si>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</si>
  <si>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</si>
  <si>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</si>
  <si>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</si>
  <si>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</si>
  <si>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</si>
  <si>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</si>
  <si>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</si>
  <si>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</si>
  <si>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</si>
  <si>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</si>
  <si>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</si>
  <si>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</si>
  <si>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</si>
  <si>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</si>
  <si>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</si>
  <si>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</si>
  <si>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</si>
  <si>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</si>
  <si>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</si>
  <si>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</si>
  <si>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</si>
  <si>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</si>
  <si>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</si>
  <si>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</si>
  <si>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</si>
  <si>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</si>
  <si>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</si>
  <si>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</si>
  <si>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</si>
  <si>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</si>
  <si>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</si>
  <si>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</si>
  <si>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</si>
  <si>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</si>
  <si>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</si>
  <si>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</si>
  <si>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</si>
  <si>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</si>
  <si>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</si>
  <si>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</si>
  <si>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</si>
  <si>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</si>
  <si>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</si>
  <si>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</si>
  <si>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</si>
  <si>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</si>
  <si>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</si>
  <si>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</si>
  <si>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</si>
  <si>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</si>
  <si>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</si>
  <si>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</si>
  <si>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</si>
  <si>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</si>
  <si>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</si>
  <si>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</si>
  <si>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</si>
  <si>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</si>
  <si>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</si>
  <si>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</si>
  <si>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</si>
  <si>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</si>
  <si>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</si>
  <si>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</si>
  <si>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</si>
  <si>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</si>
  <si>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</si>
  <si>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</si>
  <si>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</si>
  <si>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</si>
  <si>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</si>
  <si>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</si>
  <si>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</si>
  <si>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</si>
  <si>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</si>
  <si>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</si>
  <si>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</si>
  <si>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</si>
  <si>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</si>
  <si>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</si>
  <si>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</si>
  <si>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</si>
  <si>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</si>
  <si>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</si>
  <si>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</si>
  <si>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</si>
  <si>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</si>
  <si>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</si>
  <si>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</si>
  <si>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</si>
  <si>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</si>
  <si>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</si>
  <si>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</si>
  <si>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</si>
  <si>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</si>
  <si>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</si>
  <si>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</si>
  <si>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</si>
  <si>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</si>
  <si>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</si>
  <si>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</si>
  <si>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</si>
  <si>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</si>
  <si>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</si>
  <si>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</si>
  <si>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</si>
  <si>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</si>
  <si>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</si>
  <si>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</si>
  <si>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</si>
  <si>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</si>
  <si>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</si>
  <si>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</si>
  <si>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</si>
  <si>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</si>
  <si>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</si>
  <si>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</si>
  <si>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</si>
  <si>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</si>
  <si>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</si>
  <si>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</si>
  <si>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</si>
  <si>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</si>
  <si>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</si>
  <si>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</si>
  <si>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</si>
  <si>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</si>
  <si>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</si>
  <si>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</si>
  <si>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</si>
  <si>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</si>
  <si>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</si>
  <si>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</si>
  <si>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</si>
  <si>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</si>
  <si>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</si>
  <si>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</si>
  <si>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</si>
  <si>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</si>
  <si>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</si>
  <si>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</si>
  <si>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</si>
  <si>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</si>
  <si>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</si>
  <si>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</si>
  <si>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</si>
  <si>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</si>
  <si>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</si>
  <si>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</si>
  <si>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</si>
  <si>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</si>
  <si>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</si>
  <si>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</si>
  <si>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</si>
  <si>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</si>
  <si>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</si>
  <si>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</si>
  <si>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</si>
  <si>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</si>
  <si>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</si>
  <si>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TT-20251112-00373- NO NEW PCM</t>
  </si>
  <si>
    <t>EM Tema on the way ETA: 30 Mins</t>
  </si>
  <si>
    <t>TT-20251112-01466- NO NEW PCM</t>
  </si>
  <si>
    <t>EM Tema on the way ETA: 50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</si>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</sst>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164" fontId="8"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310.90658553240792</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45973.855011458334</v>
      </c>
      <c r="H3" s="111"/>
      <c r="I3" s="109"/>
      <c r="J3" s="109"/>
      <c r="K3" s="113"/>
      <c r="L3" s="114" t="str">
        <f>IFERROR(VLOOKUP(#REF!,DB!A:I,9,0),"")</f>
        <v/>
      </c>
    </row>
    <row r="4" spans="1:15" ht="15" customHeight="1">
      <c r="A4" s="108"/>
      <c r="B4" s="109" t="str">
        <f>IFERROR(VLOOKUP(D4,DB!A:K,11,0),"")</f>
        <v/>
      </c>
      <c r="C4" s="109"/>
      <c r="D4" s="109"/>
      <c r="E4" s="110"/>
      <c r="F4" s="111"/>
      <c r="G4" s="112">
        <f t="shared" ca="1" si="0"/>
        <v>45973.855011458334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45973.855011458334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45973.855011458334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45973.855011458334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45973.855011458334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45973.855011458334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45973.855011458334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45973.855011458334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45973.855011458334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45973.855011458334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45973.855011458334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45973.855011458334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45973.855011458334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45973.855011458334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45973.855011458334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45973.855011458334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45973.855011458334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45973.855011458334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45973.855011458334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45973.855011458334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45973.855011458334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45973.855011458334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45973.855011458334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45973.855011458334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45973.855011458334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45973.855011458334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45973.855011458334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45973.855011458334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45973.855011458334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45973.855011458334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45973.855011458334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45973.855011458334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45973.855011458334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45973.855011458334</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45973.855011458334</v>
      </c>
      <c r="H38" s="120"/>
      <c r="I38" s="118" t="str">
        <f>IFERROR(VLOOKUP(D38,DB!A:F,6,0),"")</f>
        <v/>
      </c>
      <c r="J38" s="118" t="str">
        <f>IFERROR(VLOOKUP(D38,DB!A:G,7,0),"")</f>
        <v/>
      </c>
      <c r="K38" s="122"/>
      <c r="L38" s="123" t="str">
        <f>IFERROR(VLOOKUP(D38,DB!A:I,9,0),"")</f>
        <v/>
      </c>
    </row>
    <row r="39" spans="1:12" ht="15" customHeight="1">
      <c r="A39" s="157"/>
      <c r="B39" s="158" t="str">
        <f>IFERROR(VLOOKUP(D39,DB!A:K,11,0),"")</f>
        <v/>
      </c>
      <c r="C39" s="158"/>
      <c r="D39" s="158"/>
      <c r="E39" s="159"/>
      <c r="F39" s="154"/>
      <c r="G39" s="160">
        <f ca="1">IFERROR(NOW()-F39,"")</f>
        <v>45973.855011458334</v>
      </c>
      <c r="H39" s="154"/>
      <c r="I39" s="158" t="str">
        <f>IFERROR(VLOOKUP(D39,DB!A:F,6,0),"")</f>
        <v/>
      </c>
      <c r="J39" s="158" t="str">
        <f>IFERROR(VLOOKUP(D39,DB!A:G,7,0),"")</f>
        <v/>
      </c>
      <c r="K39" s="161"/>
      <c r="L39" s="162" t="str">
        <f>IFERROR(VLOOKUP(D39,DB!A:I,9,0),"")</f>
        <v/>
      </c>
    </row>
    <row r="40" spans="1:12" ht="15" customHeight="1">
      <c r="A40" s="157"/>
      <c r="B40" s="158" t="str">
        <f>IFERROR(VLOOKUP(D40,DB!A:K,11,0),"")</f>
        <v/>
      </c>
      <c r="C40" s="158"/>
      <c r="D40" s="158"/>
      <c r="E40" s="159"/>
      <c r="F40" s="154"/>
      <c r="G40" s="160">
        <f ca="1">IFERROR(NOW()-F40,"")</f>
        <v>45973.855011458334</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45973.855011458334</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45973.855011458334</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45973.855011458334</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45973.855011458334</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45973.855011458334</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45973.855011458334</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45973.855011458334</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45973.855011458334</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45973.855011458334</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45973.855011458334</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45973.855011458334</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45973.855011458334</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45973.855011458334</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45973.855011458334</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45973.855011458334</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45973.855011458334</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45973.855011458334</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45973.855011458334</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45973.855011458334</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45973.855011458334</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45973.855011458334</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45973.855011458334</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45973.855011458334</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45973.855011458334</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45973.855011458334</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45973.855011458334</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45973.855011458334</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45973.855011458334</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45973.855011458334</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45973.855011458334</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45973.855011458334</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45973.855011458334</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45973.855011458334</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45973.855011458334</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45973.855011458334</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45973.855011458334</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45973.855011458334</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45973.855011458334</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45973.855011458334</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45973.855011458334</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45973.855011458334</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45973.855011458334</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45973.855011458334</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45973.855011458334</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45973.855011458334</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45973.855011458334</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45973.855011458334</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45973.855011458334</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45973.855011458334</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45973.855011458334</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45973.855011458334</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45973.855011458334</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45973.855011458334</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45973.855011458334</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45973.855011458334</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45973.855011458334</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45973.855011458334</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45973.855011458334</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45973.855011458334</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45973.855011458334</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45973.855011458334</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45973.855011458334</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45973.855011458334</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45973.855011458334</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45973.855011458334</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45973.855011458334</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45973.855011458334</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45973.855011458334</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45973.855011458334</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45973.855011458334</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45973.855011458334</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45973.855011458334</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45973.855011458334</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45973.855011458334</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45973.855011458334</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45973.855011458334</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45973.855011458334</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45973.855011458334</v>
      </c>
      <c r="H118" s="154"/>
      <c r="I118" s="158" t="str">
        <f>IFERROR(VLOOKUP(D118,DB!A:F,6,0),"")</f>
        <v/>
      </c>
      <c r="J118" s="158" t="str">
        <f>IFERROR(VLOOKUP(D118,DB!A:G,7,0),"")</f>
        <v/>
      </c>
      <c r="K118" s="161"/>
      <c r="L118" s="162" t="str">
        <f>IFERROR(VLOOKUP(D118,DB!A:I,9,0),"")</f>
        <v/>
      </c>
    </row>
  </sheetData>
  <customSheetViews>
    <customSheetView guid="{F6042A99-DD27-4453-835D-0834D95730CC}" filter="1" showAutoFilter="1">
      <pageMargins left="0" right="0" top="0" bottom="0" header="0" footer="0"/>
      <autoFilter ref="B1:M1" xr:uid="{035ABA32-2BB7-4919-B582-6CE94F40E7CB}"/>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148.85517349537258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45973.855011458334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45973.855011458334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45973.855011458334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45973.855011458334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45973.855011458334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45973.855011458334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45973.855011458334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45973.855011458334</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45973.855011458334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45973.855011458334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45973.855011458334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45973.855011458334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45973.855011458334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45973.855011458334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45973.855011458334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45973.855011458334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64" customFormat="1" ht="31.5" customHeight="1">
      <c r="A20" s="102"/>
      <c r="B20" s="18" t="str">
        <f>IFERROR(VLOOKUP(D20,DB!A:K,11,0),"")</f>
        <v/>
      </c>
      <c r="C20" s="18"/>
      <c r="D20" s="18"/>
      <c r="E20" s="103"/>
      <c r="F20" s="104"/>
      <c r="G20" s="105">
        <f ca="1">IFERROR(NOW()-F20,"-")</f>
        <v>45973.855011458334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45973.855011458334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45973.855011458334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45973.855011458334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45973.855011458334</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45973.855011458334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45973.855011458334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45973.855011458334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45973.855011458334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45973.855011458334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45973.855011458334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45973.855011458334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45973.855011458334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45973.855011458334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45973.855011458334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45973.855011458334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45973.855011458334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45973.855011458334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45973.855011458334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45973.855011458334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45973.855011458334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45973.855011458334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45973.855011458334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45973.855011458334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45973.855011458334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45973.855011458334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45973.855011458334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45973.855011458334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45973.855011458334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45973.855011458334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45973.855011458334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45973.855011458334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45973.855011458334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45973.855011458334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45973.855011458334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45973.855011458334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45973.855011458334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45973.855011458334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45973.855011458334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45973.855011458334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45973.855011458334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45973.855011458334</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45973.855011458334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45973.855011458334</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45973.855011458334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45973.855011458334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45973.855011458334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45973.855011458334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45973.855011458334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45973.855011458334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45973.855011458334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45973.855011458334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45973.855011458334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45973.855011458334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45973.855011458334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45973.855011458334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45973.855011458334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45973.855011458334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45973.855011458334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45973.855011458334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45973.855011458334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45973.855011458334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45973.855011458334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45973.855011458334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45973.855011458334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45973.855011458334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45973.855011458334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45973.855011458334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45973.855011458334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45973.855011458334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45973.855011458334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45973.855011458334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45973.855011458334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45973.855011458334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45973.855011458334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45973.855011458334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45973.855011458334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45973.855011458334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45973.855011458334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45973.855011458334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45973.855011458334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45973.855011458334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45973.855011458334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45973.855011458334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45973.855011458334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45973.855011458334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45973.855011458334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45973.855011458334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45973.855011458334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45973.855011458334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45973.855011458334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45973.855011458334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45973.855011458334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45973.855011458334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45973.855011458334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45973.855011458334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45973.855011458334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45973.855011458334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45973.855011458334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45973.855011458334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45973.855011458334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45973.855011458334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45973.855011458334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45973.855011458334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45973.855011458334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45973.855011458334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45973.855011458334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45973.855011458334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45973.855011458334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45973.855011458334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45973.855011458334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45973.855011458334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45973.855011458334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45973.855011458334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45973.855011458334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45973.855011458334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45973.855011458334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45973.855011458334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45973.855011458334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45973.855011458334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45973.855011458334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45973.855011458334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45973.855011458334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45973.855011458334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45973.855011458334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45973.855011458334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45973.855011458334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45973.855011458334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45973.855011458334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45973.855011458334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45973.855011458334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45973.855011458334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45973.855011458334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45973.855011458334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45973.855011458334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45973.855011458334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45973.855011458334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45973.855011458334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45973.855011458334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45973.855011458334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45973.855011458334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45973.855011458334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45973.855011458334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45973.855011458334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45973.855011458334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45973.855011458334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45973.855011458334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45973.855011458334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45973.855011458334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45973.855011458334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45973.855011458334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45973.855011458334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45973.855011458334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45973.855011458334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45973.855011458334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45973.855011458334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45973.855011458334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45973.855011458334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45973.855011458334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45973.855011458334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45973.855011458334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45973.855011458334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45973.855011458334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45973.855011458334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45973.855011458334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45973.855011458334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45973.855011458334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45973.855011458334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45973.855011458334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45973.855011458334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45973.855011458334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45973.855011458334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45973.855011458334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45973.855011458334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45973.855011458334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45973.855011458334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45973.855011458334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45973.855011458334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45973.855011458334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45973.855011458334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45973.855011458334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45973.855011458334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45973.855011458334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45973.855011458334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45973.855011458334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45973.855011458334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45973.855011458334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45973.855011458334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45973.855011458334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45973.855011458334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45973.855011458334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45973.855011458334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45973.855011458334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45973.855011458334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45973.855011458334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45973.855011458334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45973.855011458334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45973.855011458334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45973.855011458334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45973.855011458334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45973.855011458334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45973.855011458334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45973.855011458334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45973.855011458334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45973.855011458334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45973.855011458334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45973.855011458334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45973.855011458334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45973.855011458334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45973.855011458334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45973.855011458334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45973.855011458334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45973.855011458334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45973.855011458334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45973.855011458334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45973.855011458334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45973.855011458334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45973.855011458334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45973.855011458334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45973.855011458334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45973.855011458334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45973.855011458334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45973.855011458334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45973.855011458334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45973.855011458334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45973.855011458334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45973.855011458334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45973.855011458334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45973.855011458334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45973.855011458334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45973.855011458334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45973.855011458334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45973.855011458334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45973.855011458334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45973.855011458334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45973.855011458334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45973.855011458334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45973.855011458334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45973.855011458334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45973.855011458334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45973.855011458334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45973.855011458334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45973.855011458334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45973.855011458334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45973.855011458334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45973.855011458334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45973.855011458334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45973.855011458334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45973.855011458334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45973.855011458334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45973.855011458334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45973.855011458334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45973.855011458334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45973.855011458334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45973.855011458334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45973.855011458334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45973.855011458334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45973.855011458334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45973.855011458334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45973.855011458334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45973.855011458334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45973.855011458334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45973.855011458334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45973.855011458334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45973.855011458334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45973.855011458334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45973.855011458334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45973.855011458334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45973.855011458334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45973.855011458334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45973.855011458334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45973.855011458334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45973.855011458334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45973.855011458334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45973.855011458334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45973.855011458334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45973.855011458334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45973.855011458334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45973.855011458334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45973.855011458334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45973.855011458334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45973.855011458334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45973.855011458334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45973.855011458334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45973.855011458334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45973.855011458334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45973.855011458334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45973.855011458334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45973.855011458334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45973.855011458334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45973.855011458334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45973.855011458334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45973.855011458334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45973.855011458334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45973.855011458334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45973.855011458334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45973.855011458334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45973.855011458334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45973.855011458334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45973.855011458334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45973.855011458334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45973.855011458334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45973.855011458334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45973.855011458334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45973.855011458334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45973.855011458334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45973.855011458334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45973.855011458334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45973.855011458334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45973.855011458334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45973.855011458334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45973.855011458334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45973.855011458334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45973.855011458334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45973.855011458334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45973.855011458334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45973.855011458334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45973.855011458334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45973.855011458334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45973.855011458334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45973.855011458334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45973.855011458334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45973.855011458334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45973.855011458334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45973.855011458334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45973.855011458334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45973.855011458334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45973.855011458334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45973.855011458334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45973.855011458334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45973.855011458334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45973.855011458334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45973.855011458334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45973.855011458334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45973.855011458334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45973.855011458334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45973.855011458334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45973.855011458334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45973.855011458334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45973.855011458334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45973.855011458334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45973.855011458334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45973.855011458334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45973.855011458334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45973.855011458334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45973.855011458334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45973.855011458334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45973.855011458334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45973.855011458334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45973.855011458334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45973.855011458334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45973.855011458334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45973.855011458334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45973.855011458334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45973.855011458334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45973.855011458334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45973.855011458334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45973.855011458334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45973.855011458334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45973.855011458334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45973.855011458334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45973.855011458334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45973.855011458334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45973.855011458334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45973.855011458334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45973.855011458334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45973.855011458334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45973.855011458334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45973.855011458334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45973.855011458334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45973.855011458334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45973.855011458334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45973.855011458334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45973.855011458334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45973.855011458334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45973.855011458334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45973.855011458334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45973.855011458334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45973.855011458334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45973.855011458334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45973.855011458334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45973.855011458334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45973.855011458334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45973.855011458334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45973.855011458334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45973.855011458334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45973.855011458334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45973.855011458334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45973.855011458334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45973.855011458334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45973.855011458334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45973.855011458334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45973.855011458334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45973.855011458334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45973.855011458334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45973.855011458334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45973.855011458334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45973.855011458334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45973.855011458334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45973.855011458334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45973.855011458334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45973.855011458334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45973.855011458334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45973.855011458334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45973.855011458334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45973.855011458334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45973.855011458334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45973.855011458334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45973.855011458334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45973.855011458334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45973.855011458334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45973.855011458334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45973.855011458334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45973.855011458334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45973.855011458334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45973.855011458334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45973.855011458334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45973.855011458334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45973.855011458334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45973.855011458334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45973.855011458334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45973.855011458334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45973.855011458334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45973.855011458334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45973.855011458334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45973.855011458334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45973.855011458334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45973.855011458334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45973.855011458334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45973.855011458334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45973.855011458334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45973.855011458334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45973.855011458334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45973.855011458334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45973.855011458334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45973.855011458334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45973.855011458334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45973.855011458334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45973.855011458334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45973.855011458334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45973.855011458334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45973.855011458334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45973.855011458334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45973.855011458334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45973.855011458334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45973.855011458334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45973.855011458334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45973.855011458334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45973.855011458334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45973.855011458334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45973.855011458334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45973.855011458334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45973.855011458334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45973.855011458334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45973.855011458334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45973.855011458334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45973.855011458334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45973.855011458334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45973.855011458334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45973.855011458334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45973.855011458334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45973.855011458334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45973.855011458334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45973.855011458334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45973.855011458334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45973.855011458334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45973.855011458334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45973.855011458334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45973.855011458334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45973.855011458334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45973.855011458334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45973.855011458334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45973.855011458334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45973.855011458334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45973.855011458334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45973.855011458334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45973.855011458334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45973.855011458334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45973.855011458334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45973.855011458334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45973.855011458334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45973.855011458334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45973.855011458334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45973.855011458334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45973.855011458334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45973.855011458334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45973.855011458334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45973.855011458334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45973.855011458334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45973.855011458334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45973.855011458334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45973.855011458334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45973.855011458334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45973.855011458334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45973.855011458334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45973.855011458334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45973.855011458334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45973.855011458334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45973.855011458334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45973.855011458334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45973.855011458334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45973.855011458334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45973.855011458334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45973.855011458334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45973.855011458334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45973.855011458334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45973.855011458334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45973.855011458334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45973.855011458334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45973.855011458334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45973.855011458334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45973.855011458334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45973.855011458334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45973.855011458334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45973.855011458334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45973.855011458334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45973.855011458334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45973.855011458334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45973.855011458334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45973.855011458334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45973.855011458334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45973.855011458334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45973.855011458334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45973.855011458334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45973.855011458334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45973.855011458334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45973.855011458334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45973.855011458334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45973.855011458334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45973.855011458334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45973.855011458334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45973.855011458334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45973.855011458334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45973.855011458334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45973.855011458334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45973.855011458334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45973.855011458334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45973.855011458334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45973.855011458334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45973.855011458334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45973.855011458334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45973.855011458334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45973.855011458334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45973.855011458334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45973.855011458334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45973.855011458334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45973.855011458334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45973.855011458334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45973.855011458334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45973.855011458334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45973.855011458334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45973.855011458334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45973.855011458334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45973.855011458334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45973.855011458334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45973.855011458334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45973.855011458334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45973.855011458334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45973.855011458334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45973.855011458334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45973.855011458334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45973.855011458334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45973.855011458334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45973.855011458334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45973.855011458334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45973.855011458334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45973.855011458334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45973.855011458334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45973.855011458334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45973.855011458334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45973.855011458334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45973.855011458334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45973.855011458334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45973.855011458334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45973.855011458334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45973.855011458334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45973.855011458334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45973.855011458334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45973.855011458334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45973.855011458334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45973.855011458334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45973.855011458334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45973.855011458334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45973.855011458334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45973.855011458334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45973.855011458334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45973.855011458334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45973.855011458334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45973.855011458334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45973.855011458334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45973.855011458334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45973.855011458334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45973.855011458334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45973.855011458334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45973.855011458334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45973.855011458334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45973.855011458334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45973.855011458334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45973.855011458334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45973.855011458334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45973.855011458334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45973.855011458334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45973.855011458334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45973.855011458334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45973.855011458334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45973.855011458334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45973.855011458334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45973.855011458334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45973.855011458334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45973.855011458334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45973.855011458334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45973.855011458334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45973.855011458334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45973.855011458334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45973.855011458334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45973.855011458334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45973.855011458334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45973.855011458334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45973.855011458334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45973.855011458334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45973.855011458334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45973.855011458334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45973.855011458334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45973.855011458334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45973.855011458334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45973.855011458334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45973.855011458334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45973.855011458334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45973.855011458334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45973.855011458334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45973.855011458334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45973.855011458334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45973.855011458334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45973.855011458334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45973.855011458334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45973.855011458334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45973.855011458334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45973.855011458334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45973.855011458334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45973.855011458334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45973.855011458334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45973.855011458334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45973.855011458334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45973.855011458334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45973.855011458334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45973.855011458334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45973.855011458334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45973.855011458334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45973.855011458334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45973.855011458334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45973.855011458334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45973.855011458334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45973.855011458334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45973.855011458334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45973.855011458334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45973.855011458334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45973.855011458334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45973.855011458334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45973.855011458334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45973.855011458334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45973.855011458334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45973.855011458334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45973.855011458334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45973.855011458334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45973.855011458334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45973.855011458334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45973.855011458334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45973.855011458334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45973.855011458334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45973.855011458334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45973.855011458334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45973.855011458334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45973.855011458334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45973.855011458334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45973.855011458334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45973.855011458334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45973.855011458334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45973.855011458334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45973.855011458334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45973.855011458334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45973.855011458334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45973.855011458334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45973.855011458334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45973.855011458334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45973.855011458334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45973.855011458334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45973.855011458334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45973.855011458334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45973.855011458334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45973.855011458334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45973.855011458334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45973.855011458334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45973.855011458334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45973.855011458334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45973.855011458334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45973.855011458334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45973.855011458334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45973.855011458334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45973.855011458334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45973.855011458334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45973.855011458334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45973.855011458334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45973.855011458334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45973.855011458334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45973.855011458334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45973.855011458334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45973.855011458334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45973.855011458334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45973.855011458334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45973.855011458334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45973.855011458334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45973.855011458334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45973.855011458334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45973.855011458334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45973.855011458334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45973.855011458334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45973.855011458334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45973.855011458334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45973.855011458334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45973.855011458334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45973.855011458334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45973.855011458334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45973.855011458334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45973.855011458334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45973.855011458334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45973.855011458334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45973.855011458334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45973.855011458334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45973.855011458334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45973.855011458334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45973.855011458334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45973.855011458334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45973.855011458334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45973.855011458334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45973.855011458334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45973.855011458334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45973.855011458334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45973.855011458334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45973.855011458334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45973.855011458334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45973.855011458334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45973.855011458334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45973.855011458334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45973.855011458334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45973.855011458334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45973.855011458334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45973.855011458334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45973.855011458334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45973.855011458334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45973.855011458334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45973.855011458334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45973.855011458334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45973.855011458334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45973.855011458334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45973.855011458334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45973.855011458334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45973.855011458334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45973.855011458334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45973.855011458334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45973.855011458334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45973.855011458334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45973.855011458334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45973.855011458334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45973.855011458334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45973.855011458334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45973.855011458334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45973.855011458334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45973.855011458334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45973.855011458334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45973.855011458334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45973.855011458334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45973.855011458334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45973.855011458334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45973.855011458334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45973.855011458334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45973.855011458334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45973.855011458334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45973.855011458334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45973.855011458334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45973.855011458334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45973.855011458334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45973.855011458334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45973.855011458334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45973.855011458334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45973.855011458334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45973.855011458334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45973.855011458334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45973.855011458334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45973.855011458334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45973.855011458334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45973.855011458334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45973.855011458334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45973.855011458334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45973.855011458334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45973.855011458334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45973.855011458334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45973.855011458334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45973.855011458334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45973.855011458334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45973.855011458334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45973.855011458334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45973.855011458334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45973.855011458334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45973.855011458334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45973.855011458334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45973.855011458334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45973.855011458334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45973.855011458334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45973.855011458334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45973.855011458334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45973.855011458334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45973.855011458334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45973.855011458334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45973.855011458334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45973.855011458334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45973.855011458334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45973.855011458334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45973.855011458334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45973.855011458334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45973.855011458334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45973.855011458334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45973.855011458334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45973.855011458334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45973.855011458334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45973.855011458334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45973.855011458334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45973.855011458334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45973.855011458334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45973.855011458334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45973.855011458334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45973.855011458334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45973.855011458334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45973.855011458334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45973.855011458334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45973.855011458334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45973.855011458334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45973.855011458334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45973.855011458334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45973.855011458334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45973.855011458334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45973.855011458334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45973.855011458334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45973.855011458334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45973.855011458334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45973.855011458334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45973.855011458334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45973.855011458334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45973.855011458334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45973.855011458334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45973.855011458334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45973.855011458334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45973.855011458334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45973.855011458334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45973.855011458334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45973.855011458334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45973.855011458334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45973.855011458334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45973.855011458334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45973.855011458334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45973.855011458334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45973.855011458334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45973.855011458334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45973.855011458334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45973.855011458334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45973.855011458334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45973.855011458334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45973.855011458334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45973.855011458334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45973.855011458334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45973.855011458334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45973.855011458334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45973.855011458334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45973.855011458334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45973.855011458334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45973.855011458334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45973.855011458334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45973.855011458334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45973.855011458334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45973.855011458334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45973.855011458334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45973.855011458334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45973.855011458334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45973.855011458334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45973.855011458334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45973.855011458334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45973.855011458334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45973.855011458334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45973.855011458334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45973.855011458334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45973.855011458334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45973.855011458334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45973.855011458334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45973.855011458334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45973.855011458334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45973.855011458334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45973.855011458334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45973.855011458334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45973.855011458334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45973.855011458334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45973.855011458334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45973.855011458334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45973.855011458334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45973.855011458334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45973.855011458334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45973.855011458334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45973.855011458334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45973.855011458334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45973.855011458334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45973.855011458334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45973.855011458334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45973.855011458334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45973.855011458334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45973.855011458334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45973.855011458334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45973.855011458334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45973.855011458334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45973.855011458334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45973.855011458334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45973.855011458334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45973.855011458334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45973.855011458334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45973.855011458334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45973.855011458334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45973.855011458334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45973.855011458334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45973.855011458334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45973.855011458334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45973.855011458334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45973.855011458334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45973.855011458334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45973.855011458334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45973.855011458334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45973.855011458334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45973.855011458334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45973.855011458334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45973.855011458334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45973.855011458334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45973.855011458334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45973.855011458334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45973.855011458334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45973.855011458334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45973.855011458334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45973.855011458334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45973.855011458334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45973.855011458334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45973.855011458334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45973.855011458334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45973.855011458334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45973.855011458334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45973.855011458334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45973.855011458334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45973.855011458334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45973.855011458334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45973.855011458334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45973.855011458334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45973.855011458334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45973.855011458334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45973.855011458334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45973.855011458334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45973.855011458334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45973.855011458334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45973.855011458334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45973.855011458334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45973.855011458334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45973.855011458334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45973.855011458334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45973.855011458334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45973.855011458334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45973.855011458334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45973.855011458334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45973.855011458334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45973.855011458334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45973.855011458334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45973.855011458334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45973.855011458334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45973.855011458334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45973.855011458334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45973.855011458334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45973.855011458334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45973.855011458334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45973.855011458334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45973.855011458334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45973.855011458334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45973.855011458334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45973.855011458334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45973.855011458334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45973.855011458334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45973.855011458334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45973.855011458334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45973.855011458334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45973.855011458334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45973.855011458334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45973.855011458334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45973.855011458334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45973.855011458334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45973.855011458334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45973.855011458334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45973.855011458334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45973.855011458334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45973.855011458334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45973.855011458334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45973.855011458334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45973.855011458334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45973.855011458334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45973.855011458334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45973.855011458334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45973.855011458334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45973.855011458334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45973.855011458334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45973.855011458334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45973.855011458334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45973.855011458334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45973.855011458334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45973.855011458334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45973.855011458334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45973.855011458334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45973.855011458334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45973.855011458334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45973.855011458334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45973.855011458334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45973.855011458334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45973.855011458334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45973.855011458334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45973.855011458334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45973.855011458334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45973.855011458334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45973.855011458334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45973.855011458334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45973.855011458334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45973.855011458334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45973.855011458334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45973.855011458334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45973.855011458334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45973.855011458334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45973.855011458334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45973.855011458334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45973.855011458334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45973.855011458334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45973.855011458334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45973.855011458334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45973.855011458334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45973.855011458334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45973.855011458334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45973.855011458334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45973.855011458334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45973.855011458334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45973.855011458334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45973.855011458334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45973.855011458334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45973.855011458334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45973.855011458334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45973.855011458334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45973.855011458334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45973.855011458334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45973.855011458334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45973.855011458334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45973.855011458334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45973.855011458334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45973.855011458334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45973.855011458334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45973.855011458334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45973.855011458334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45973.855011458334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45973.855011458334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45973.855011458334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45973.855011458334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45973.855011458334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45973.855011458334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45973.855011458334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45973.855011458334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45973.855011458334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45973.855011458334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45973.855011458334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45973.855011458334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45973.855011458334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45973.855011458334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45973.855011458334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45973.855011458334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45973.855011458334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45973.855011458334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45973.855011458334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45973.855011458334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45973.855011458334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45973.855011458334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45973.855011458334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4" sqref="D4: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270.37429386573785</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45973.855011458334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45973.855011458334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45973.855011458334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45973.855011458334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45973.855011458334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45973.855011458334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45973.855011458334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45973.855011458334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45973.855011458334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45973.855011458334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45973.855011458334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45973.855011458334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45973.855011458334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45973.855011458334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45973.855011458334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45973.855011458334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45973.855011458334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45973.855011458334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45973.855011458334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45973.855011458334</v>
      </c>
      <c r="H22" s="96"/>
      <c r="I22" s="135" t="str">
        <f>IFERROR(VLOOKUP(D22,DB!A:F,6,0),"")</f>
        <v/>
      </c>
      <c r="J22" s="135" t="str">
        <f>IFERROR(VLOOKUP(D22,DB!A:G,7,0),"")</f>
        <v/>
      </c>
      <c r="K22" s="98"/>
      <c r="L22" s="92" t="str">
        <f>IFERROR(VLOOKUP(D22,DB!A:I,9,0),"")</f>
        <v/>
      </c>
    </row>
    <row r="23" spans="1:12" ht="15" customHeight="1">
      <c r="A23" s="149"/>
      <c r="B23" s="149" t="str">
        <f>IFERROR(VLOOKUP(D23,DB!A:K,11,0),"")</f>
        <v/>
      </c>
      <c r="C23" s="150"/>
      <c r="D23" s="151"/>
      <c r="E23" s="95"/>
      <c r="F23" s="152"/>
      <c r="G23" s="97">
        <f ca="1">IFERROR(NOW()-F23,"")</f>
        <v>45973.855011458334</v>
      </c>
      <c r="H23" s="152"/>
      <c r="I23" s="149" t="str">
        <f>IFERROR(VLOOKUP(D23,DB!A:F,6,0),"")</f>
        <v/>
      </c>
      <c r="J23" s="149" t="str">
        <f>IFERROR(VLOOKUP(D23,DB!A:G,7,0),"")</f>
        <v/>
      </c>
      <c r="K23" s="153"/>
      <c r="L23" s="151" t="str">
        <f>IFERROR(VLOOKUP(D23,DB!A:I,9,0),"")</f>
        <v/>
      </c>
    </row>
    <row r="24" spans="1:12" ht="15" customHeight="1">
      <c r="A24" s="149"/>
      <c r="B24" s="149" t="str">
        <f>IFERROR(VLOOKUP(D24,DB!A:K,11,0),"")</f>
        <v/>
      </c>
      <c r="C24" s="150"/>
      <c r="D24" s="151"/>
      <c r="E24" s="95"/>
      <c r="F24" s="152"/>
      <c r="G24" s="97">
        <f ca="1">IFERROR(NOW()-F24,"")</f>
        <v>45973.855011458334</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45973.855011458334</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45973.855011458334</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45973.855011458334</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45973.855011458334</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45973.855011458334</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165">
        <f ca="1">IFERROR(NOW()-F30,"")</f>
        <v>45973.855011458334</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165">
        <f ca="1">IFERROR(NOW()-F31,"")</f>
        <v>45973.855011458334</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165">
        <f ca="1">IFERROR(NOW()-F32,"")</f>
        <v>45973.855011458334</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165">
        <f ca="1">IFERROR(NOW()-F33,"")</f>
        <v>45973.855011458334</v>
      </c>
      <c r="H33" s="152"/>
      <c r="I33" s="149" t="str">
        <f>IFERROR(VLOOKUP(D33,DB!A:F,6,0),"")</f>
        <v/>
      </c>
      <c r="J33" s="149" t="str">
        <f>IFERROR(VLOOKUP(D33,DB!A:G,7,0),"")</f>
        <v/>
      </c>
      <c r="K33" s="153"/>
      <c r="L33" s="151"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5.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82.022951273145736</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47.666134143517411</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9" ca="1" si="1">IFERROR(NOW()-F4,"")</f>
        <v>25.193900347221643</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ht="15" customHeight="1">
      <c r="A6" s="124" t="s">
        <v>39115</v>
      </c>
      <c r="B6" s="124" t="str">
        <f>IFERROR(VLOOKUP(D6,DB!A:K,11,0),"")</f>
        <v>R5</v>
      </c>
      <c r="C6" s="124">
        <v>1</v>
      </c>
      <c r="D6" s="124" t="s">
        <v>36587</v>
      </c>
      <c r="E6" s="124" t="s">
        <v>39021</v>
      </c>
      <c r="F6" s="124" t="s">
        <v>24</v>
      </c>
      <c r="G6" s="126" t="str">
        <f t="shared" ca="1" si="1"/>
        <v/>
      </c>
      <c r="H6" s="125">
        <v>45973.80400462963</v>
      </c>
      <c r="I6" s="124" t="str">
        <f>IFERROR(VLOOKUP(D6,DB!A:F,6,0),"")</f>
        <v>Generator-SG</v>
      </c>
      <c r="J6" s="124" t="str">
        <f>IFERROR(VLOOKUP(D6,DB!A:G,7,0),"")</f>
        <v>Vandalized</v>
      </c>
      <c r="K6" s="124" t="s">
        <v>39116</v>
      </c>
      <c r="L6" s="124" t="str">
        <f>IFERROR(VLOOKUP(D6,DB!A:I,9,0),"")</f>
        <v>Latis</v>
      </c>
    </row>
    <row r="7" spans="1:13">
      <c r="A7" s="124" t="s">
        <v>39117</v>
      </c>
      <c r="B7" s="124" t="str">
        <f>IFERROR(VLOOKUP(D7,DB!A:K,11,0),"")</f>
        <v>R5</v>
      </c>
      <c r="C7" s="124">
        <v>1</v>
      </c>
      <c r="D7" s="124" t="s">
        <v>33139</v>
      </c>
      <c r="E7" s="124" t="s">
        <v>39021</v>
      </c>
      <c r="F7" s="124" t="s">
        <v>24</v>
      </c>
      <c r="G7" s="126" t="str">
        <f t="shared" ca="1" si="1"/>
        <v/>
      </c>
      <c r="H7" s="125">
        <v>45973.810787037037</v>
      </c>
      <c r="I7" s="124" t="str">
        <f>IFERROR(VLOOKUP(D7,DB!A:F,6,0),"")</f>
        <v>Generator-SG</v>
      </c>
      <c r="J7" s="124" t="str">
        <f>IFERROR(VLOOKUP(D7,DB!A:G,7,0),"")</f>
        <v>Vandalized</v>
      </c>
      <c r="K7" s="124" t="s">
        <v>39118</v>
      </c>
      <c r="L7" s="124" t="str">
        <f>IFERROR(VLOOKUP(D7,DB!A:I,9,0),"")</f>
        <v>Latis</v>
      </c>
    </row>
    <row r="8" spans="1:13">
      <c r="A8" s="124"/>
      <c r="B8" s="124" t="str">
        <f>IFERROR(VLOOKUP(D8,DB!A:K,11,0),"")</f>
        <v/>
      </c>
      <c r="C8" s="124"/>
      <c r="D8" s="124"/>
      <c r="E8" s="124"/>
      <c r="F8" s="124"/>
      <c r="G8" s="126">
        <f t="shared" ca="1" si="1"/>
        <v>45973.855011458334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45973.855011458334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45973.855011458334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45973.855011458334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45973.855011458334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45973.855011458334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45973.855011458334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45973.855011458334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45973.855011458334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45973.855011458334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45973.855011458334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45973.855011458334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45973.855011458334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45973.855011458334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45973.855011458334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45973.855011458334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45973.855011458334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45973.855011458334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45973.855011458334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45973.855011458334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45973.855011458334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45973.855011458334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45973.855011458334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45973.855011458334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45973.855011458334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45973.855011458334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45973.855011458334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45973.855011458334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45973.855011458334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45973.855011458334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45973.855011458334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45973.855011458334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45973.855011458334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45973.855011458334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45973.855011458334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45973.855011458334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45973.855011458334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45973.855011458334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45973.855011458334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45973.855011458334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45973.855011458334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45973.855011458334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45973.855011458334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45973.855011458334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45973.855011458334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45973.855011458334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45973.855011458334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45973.855011458334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45973.855011458334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45973.855011458334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45973.855011458334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45973.855011458334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45973.855011458334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45973.855011458334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45973.855011458334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45973.855011458334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45973.855011458334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45973.855011458334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45973.855011458334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45973.855011458334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45973.855011458334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45973.855011458334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45973.855011458334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45973.855011458334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45973.855011458334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45973.855011458334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45973.855011458334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45973.855011458334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45973.855011458334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45973.855011458334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45973.855011458334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45973.855011458334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45973.855011458334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45973.855011458334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45973.855011458334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45973.855011458334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45973.855011458334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45973.855011458334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45973.855011458334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45973.855011458334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45973.855011458334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45973.855011458334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45973.855011458334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45973.855011458334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45973.855011458334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45973.855011458334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45973.855011458334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45973.855011458334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45973.855011458334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45973.855011458334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45973.855011458334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45973.855011458334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45973.855011458334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45973.855011458334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45973.855011458334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45973.855011458334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45973.855011458334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45973.855011458334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45973.855011458334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45973.855011458334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45973.855011458334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45973.855011458334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45973.855011458334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45973.855011458334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45973.855011458334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45973.855011458334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45973.855011458334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45973.855011458334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45973.855011458334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45973.855011458334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45973.855011458334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45973.855011458334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45973.855011458334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45973.855011458334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45973.855011458334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45973.855011458334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45973.855011458334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45973.855011458334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45973.855011458334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45973.855011458334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45973.855011458334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45973.855011458334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45973.855011458334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45973.855011458334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45973.855011458334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45973.855011458334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45973.855011458334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45973.855011458334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45973.855011458334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45973.855011458334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45973.855011458334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45973.855011458334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45973.855011458334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45973.855011458334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45973.855011458334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45973.855011458334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45973.855011458334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45973.855011458334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45973.855011458334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45973.855011458334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45973.855011458334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45973.855011458334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45973.855011458334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45973.855011458334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45973.855011458334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45973.855011458334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45973.855011458334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45973.855011458334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45973.855011458334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45973.855011458334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45973.855011458334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45973.855011458334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45973.855011458334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45973.855011458334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45973.855011458334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45973.855011458334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45973.855011458334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45973.855011458334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45973.855011458334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45973.855011458334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45973.855011458334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45973.855011458334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45973.855011458334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45973.855011458334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45973.855011458334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45973.855011458334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45973.855011458334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45973.855011458334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45973.855011458334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45973.855011458334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45973.855011458334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45973.855011458334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45973.855011458334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45973.855011458334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45973.855011458334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45973.855011458334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45973.855011458334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45973.855011458334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45973.855011458334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45973.855011458334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45973.855011458334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45973.855011458334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45973.855011458334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45973.855011458334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45973.855011458334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45973.855011458334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45973.855011458334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45973.855011458334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45973.855011458334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45973.855011458334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45973.855011458334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45973.855011458334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45973.855011458334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45973.855011458334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45973.855011458334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45973.855011458334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45973.855011458334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45973.855011458334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45973.855011458334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45973.855011458334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45973.855011458334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45973.855011458334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45973.855011458334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45973.855011458334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45973.855011458334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45973.855011458334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45973.855011458334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45973.855011458334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45973.855011458334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45973.855011458334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45973.855011458334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45973.855011458334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45973.855011458334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45973.855011458334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45973.855011458334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45973.855011458334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45973.855011458334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45973.855011458334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45973.855011458334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45973.855011458334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45973.855011458334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45973.855011458334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45973.855011458334</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39119</v>
      </c>
      <c r="B2" s="141" t="str">
        <f>IFERROR(VLOOKUP(D2,DB!A:K,11,0),"")</f>
        <v>R6</v>
      </c>
      <c r="C2" s="142">
        <v>1</v>
      </c>
      <c r="D2" s="141" t="s">
        <v>30913</v>
      </c>
      <c r="E2" s="124" t="s">
        <v>39021</v>
      </c>
      <c r="F2" s="156">
        <v>45973.331250000003</v>
      </c>
      <c r="G2" s="105">
        <f t="shared" ref="G2:G50" ca="1" si="0">IFERROR(NOW()-F2,"-")</f>
        <v>0.52376145833113696</v>
      </c>
      <c r="H2" s="143">
        <v>45973.190428240741</v>
      </c>
      <c r="I2" s="141" t="str">
        <f>IFERROR(VLOOKUP(D2,DB!A:F,6,0),"")</f>
        <v>SCECO</v>
      </c>
      <c r="J2" s="141" t="str">
        <f>IFERROR(VLOOKUP(D2,DB!A:G,7,0),"")</f>
        <v>Good</v>
      </c>
      <c r="K2" s="144" t="s">
        <v>39120</v>
      </c>
      <c r="L2" s="145" t="str">
        <f>IFERROR(VLOOKUP(D2,DB!A:I,9,0),"")</f>
        <v>Latis</v>
      </c>
    </row>
    <row r="3" spans="1:16382" ht="31.5" customHeight="1">
      <c r="A3" s="140"/>
      <c r="B3" s="141" t="str">
        <f>IFERROR(VLOOKUP(D3,DB!A:K,11,0),"")</f>
        <v/>
      </c>
      <c r="C3" s="142"/>
      <c r="D3" s="141"/>
      <c r="E3" s="124"/>
      <c r="F3" s="143"/>
      <c r="G3" s="105">
        <f t="shared" ca="1" si="0"/>
        <v>45973.855011458334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45973.855011458334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45973.855011458334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45973.855011458334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45973.855011458334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45973.855011458334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45973.855011458334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45973.855011458334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45973.855011458334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45973.855011458334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45973.855011458334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45973.855011458334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45973.855011458334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45973.855011458334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45973.855011458334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45973.855011458334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45973.855011458334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45973.855011458334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45973.855011458334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45973.855011458334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45973.855011458334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45973.855011458334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45973.855011458334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45973.855011458334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45973.855011458334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45973.855011458334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45973.855011458334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45973.855011458334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45973.855011458334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45973.855011458334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45973.855011458334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45973.855011458334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45973.855011458334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45973.855011458334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45973.855011458334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45973.855011458334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45973.855011458334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45973.855011458334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45973.855011458334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45973.855011458334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45973.855011458334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45973.855011458334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45973.855011458334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45973.855011458334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45973.855011458334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45973.855011458334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45973.855011458334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45973.855011458334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45973.855011458334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45973.855011458334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45973.855011458334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45973.855011458334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45973.855011458334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45973.855011458334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45973.855011458334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45973.855011458334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45973.855011458334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45973.855011458334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45973.855011458334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45973.855011458334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45973.855011458334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45973.855011458334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45973.855011458334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45973.855011458334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45973.855011458334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45973.855011458334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45973.855011458334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45973.855011458334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45973.855011458334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45973.855011458334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45973.855011458334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45973.855011458334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45973.855011458334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45973.855011458334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45973.855011458334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45973.855011458334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45973.855011458334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45973.855011458334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45973.855011458334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45973.855011458334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45973.855011458334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45973.855011458334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45973.855011458334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45973.855011458334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45973.855011458334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45973.855011458334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45973.855011458334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45973.855011458334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45973.855011458334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45973.855011458334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45973.855011458334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45973.855011458334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45973.855011458334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45973.855011458334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45973.855011458334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45973.855011458334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45973.855011458334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45973.855011458334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45973.855011458334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45973.855011458334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45973.855011458334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45973.855011458334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45973.855011458334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45973.855011458334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45973.855011458334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45973.855011458334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45973.855011458334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45973.855011458334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45973.855011458334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45973.855011458334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45973.855011458334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45973.855011458334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45973.855011458334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45973.855011458334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45973.855011458334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45973.855011458334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45973.855011458334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45973.855011458334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45973.855011458334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45973.855011458334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45973.855011458334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45973.855011458334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45973.855011458334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45973.855011458334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45973.855011458334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45973.855011458334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45973.855011458334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45973.855011458334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45973.855011458334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45973.855011458334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45973.855011458334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45973.855011458334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45973.855011458334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45973.855011458334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45973.855011458334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45973.855011458334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45973.855011458334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45973.855011458334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45973.855011458334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45973.855011458334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45973.855011458334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45973.855011458334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45973.855011458334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45973.855011458334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45973.855011458334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45973.855011458334</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2025-11-12T17:32:08Z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